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T:\General\02_AUTOESTRADAS\19_FIRMES\3_Campañas_Ensayos\2021\1Pliego Norte\microf\"/>
    </mc:Choice>
  </mc:AlternateContent>
  <xr:revisionPtr revIDLastSave="0" documentId="13_ncr:1_{D24A0B94-4FFC-4C16-853A-B1C46FFF9DF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nexo I mediciones" sheetId="2" r:id="rId1"/>
    <sheet name="Anexo II Modelo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8" i="2" l="1"/>
  <c r="J48" i="2"/>
  <c r="E45" i="2"/>
  <c r="K45" i="2" s="1"/>
  <c r="K44" i="2"/>
  <c r="H44" i="2"/>
  <c r="G44" i="2"/>
  <c r="E44" i="2"/>
  <c r="E43" i="2"/>
  <c r="K43" i="2" s="1"/>
  <c r="E42" i="2"/>
  <c r="H42" i="2" s="1"/>
  <c r="H41" i="2"/>
  <c r="G41" i="2"/>
  <c r="E41" i="2"/>
  <c r="K41" i="2" s="1"/>
  <c r="E40" i="2"/>
  <c r="K40" i="2" s="1"/>
  <c r="E33" i="2"/>
  <c r="K33" i="2" s="1"/>
  <c r="G33" i="2" l="1"/>
  <c r="G34" i="2" s="1"/>
  <c r="G45" i="2"/>
  <c r="H45" i="2"/>
  <c r="G42" i="2"/>
  <c r="K42" i="2"/>
  <c r="K48" i="2" s="1"/>
  <c r="G40" i="2"/>
  <c r="G46" i="2" s="1"/>
  <c r="G43" i="2"/>
  <c r="H33" i="2"/>
  <c r="H48" i="2" s="1"/>
  <c r="H40" i="2"/>
  <c r="H43" i="2"/>
  <c r="E21" i="2" l="1"/>
  <c r="G21" i="2" s="1"/>
  <c r="E20" i="2"/>
  <c r="G20" i="2" s="1"/>
  <c r="E19" i="2"/>
  <c r="G19" i="2" s="1"/>
  <c r="G18" i="2"/>
  <c r="E18" i="2"/>
  <c r="E17" i="2"/>
  <c r="G17" i="2" s="1"/>
  <c r="E16" i="2"/>
  <c r="G16" i="2" s="1"/>
  <c r="E9" i="2"/>
  <c r="G9" i="2" s="1"/>
  <c r="G10" i="2" s="1"/>
  <c r="G22" i="2" l="1"/>
  <c r="G25" i="2" s="1"/>
  <c r="F25" i="1" l="1"/>
  <c r="F21" i="1"/>
  <c r="F23" i="1" s="1"/>
  <c r="F10" i="1"/>
</calcChain>
</file>

<file path=xl/sharedStrings.xml><?xml version="1.0" encoding="utf-8"?>
<sst xmlns="http://schemas.openxmlformats.org/spreadsheetml/2006/main" count="102" uniqueCount="44">
  <si>
    <t xml:space="preserve">2.3.- REPOSICIÓN DE MARCAS VIALES HORIZONTALES </t>
  </si>
  <si>
    <t>Medición</t>
  </si>
  <si>
    <t>Importe</t>
  </si>
  <si>
    <t>M2 Marcas viales reflectantes emulsión al agua</t>
  </si>
  <si>
    <t>Ml</t>
  </si>
  <si>
    <t>Ml Marca Vial reflectante emulsión al agua. Dotación 0,75 kg/m2 pintura y 0,5 kg/m2 microesferas (línea de eje en tronco de 10 cm de ancho).</t>
  </si>
  <si>
    <t>Ml Marca Vial reflectante emulsión al agua. Dotación 0,75 kg/m2 pintura y 0,5 kg/m2 microesferas (línea de borde en tronco de 20 cm de ancho).</t>
  </si>
  <si>
    <t>M2</t>
  </si>
  <si>
    <t>M2 Marca Vial reflectante emulsión al agua. Dotación 0,75 kg/m2 pintura y 0,5 kg/m2 microesferas (símbolos y cebreados)</t>
  </si>
  <si>
    <t>MicroF 1 capas</t>
  </si>
  <si>
    <t>Superficie (m2)</t>
  </si>
  <si>
    <t>Precio Unitario</t>
  </si>
  <si>
    <t>m2</t>
  </si>
  <si>
    <t>Aplicación de 1 capa de microaglomerado en frío, tipo MICROF 8 SUP C60BP4 MIC, con una dotación mínima de 11 kg/m2 con árido 0/8 procedente de la cantera de Portodemouros, emulsión asfáltica tipo C60BP4 MIC y fibra sintética con una longitud entre 6 y 12 mm y aditivos  (según formula de trabajo) , completamente terminado.  Se incluye en esta unidad de obra los trabajos de fresado del solape longitudinal en los casos en los sea necesario.</t>
  </si>
  <si>
    <t>MicroF 2 capas</t>
  </si>
  <si>
    <t>Aplicación de 2 capas de microaglomerado en frío, la primera tipo MICROF 5 inf C60BP5 MIC, con una dotación mínima de 8kg/m2 (excluida el agua total) con árido procedente de la cantera de Portodemouros, emulsión asfáltica tipo C60BP4 MIC y fibra sintética con una longitud entre 6 y 12 mm y una segunda capa tipo MICROF 8 SUP C60BP4 MIC, con una dotación mínima de 11 kg/m2 con árido 0/8 procedente de la cantera de Portodemouros, emulsión asfáltica tipo C60BP4 MIC y fibra sintética con una longitud entre 6 y 12 mm y aditivos  (según formula de trabajo) , completamente terminado. Se incluye en esta unidad de obra los trabajos de fresado del solape longitudinal en los casos en los sea necesario.</t>
  </si>
  <si>
    <t>2.2.- TRATAMIENTO SUPERFICIAL EN ZONAS DE LA AUTOPISTA AG-55</t>
  </si>
  <si>
    <t>Superficie</t>
  </si>
  <si>
    <t>SUMA PARCIAL DE IMPORTES</t>
  </si>
  <si>
    <t xml:space="preserve"> SUMA TOTAL</t>
  </si>
  <si>
    <t>SUMA TOTAL CON IVA</t>
  </si>
  <si>
    <t>Fecha - Firma y sello de la empresa</t>
  </si>
  <si>
    <t>TRAMO CORUÑA SABÓN</t>
  </si>
  <si>
    <t>TRAMO SABÓN LARACHA</t>
  </si>
  <si>
    <t>SENTIDO</t>
  </si>
  <si>
    <t>PK ini</t>
  </si>
  <si>
    <t>PK fin</t>
  </si>
  <si>
    <t>LARGO (m)</t>
  </si>
  <si>
    <t>ANCHO (m)</t>
  </si>
  <si>
    <t>SUPERFICIE (m2)</t>
  </si>
  <si>
    <t>TRATAMIENTO SUPERFICIAL</t>
  </si>
  <si>
    <t>AG-55</t>
  </si>
  <si>
    <t>CRECIENTE</t>
  </si>
  <si>
    <t>MICROF 1c</t>
  </si>
  <si>
    <t>MICROF 2c</t>
  </si>
  <si>
    <t>DECRECIENTE</t>
  </si>
  <si>
    <t>TOTAL</t>
  </si>
  <si>
    <t>2.3.- REPOSICIÓN DE MARCAS VIALES HORIZONTALES</t>
  </si>
  <si>
    <t>Línea 10 cm</t>
  </si>
  <si>
    <t>Línea 15 cm</t>
  </si>
  <si>
    <t>Línea 20cm</t>
  </si>
  <si>
    <t>Línea 40 cm</t>
  </si>
  <si>
    <t>Símbolos</t>
  </si>
  <si>
    <t>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</si>
</sst>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_€"/>
    <numFmt numFmtId="165" formatCode="00\+000"/>
    <numFmt numFmtId="166" formatCode="#,##0.00\ _€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Book Antiqua"/>
      <family val="1"/>
    </font>
    <font>
      <sz val="11"/>
      <color theme="1"/>
      <name val="Book Antiqua"/>
      <family val="1"/>
    </font>
    <font>
      <b/>
      <sz val="14"/>
      <color theme="1"/>
      <name val="Book Antiqua"/>
      <family val="1"/>
    </font>
    <font>
      <sz val="12"/>
      <color theme="1"/>
      <name val="Book Antiqua"/>
      <family val="1"/>
    </font>
    <font>
      <b/>
      <sz val="11"/>
      <color indexed="8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" fontId="7" fillId="0" borderId="1" xfId="0" applyNumberFormat="1" applyFont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4" fontId="5" fillId="0" borderId="4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2" borderId="0" xfId="0" applyFill="1"/>
    <xf numFmtId="0" fontId="2" fillId="0" borderId="1" xfId="0" applyFont="1" applyFill="1" applyBorder="1" applyAlignment="1">
      <alignment horizontal="center" vertic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5" fillId="0" borderId="0" xfId="0" applyFont="1" applyAlignment="1">
      <alignment horizontal="right"/>
    </xf>
    <xf numFmtId="0" fontId="8" fillId="0" borderId="0" xfId="0" applyFont="1"/>
    <xf numFmtId="164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/>
    <xf numFmtId="0" fontId="2" fillId="3" borderId="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 wrapText="1"/>
    </xf>
    <xf numFmtId="164" fontId="2" fillId="3" borderId="8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165" fontId="5" fillId="0" borderId="0" xfId="0" applyNumberFormat="1" applyFont="1"/>
    <xf numFmtId="3" fontId="8" fillId="0" borderId="4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/>
    </xf>
    <xf numFmtId="0" fontId="2" fillId="3" borderId="9" xfId="0" applyFont="1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 vertical="center"/>
    </xf>
    <xf numFmtId="165" fontId="2" fillId="3" borderId="7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11" xfId="0" applyFont="1" applyBorder="1"/>
    <xf numFmtId="0" fontId="3" fillId="0" borderId="4" xfId="0" applyFont="1" applyBorder="1"/>
    <xf numFmtId="165" fontId="3" fillId="0" borderId="0" xfId="0" applyNumberFormat="1" applyFont="1"/>
    <xf numFmtId="166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6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3" fontId="2" fillId="3" borderId="6" xfId="0" applyNumberFormat="1" applyFont="1" applyFill="1" applyBorder="1" applyAlignment="1">
      <alignment horizontal="center" vertical="center" wrapText="1"/>
    </xf>
    <xf numFmtId="3" fontId="8" fillId="3" borderId="6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3" fontId="8" fillId="3" borderId="8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8" xfId="0" applyFont="1" applyBorder="1"/>
    <xf numFmtId="3" fontId="3" fillId="0" borderId="11" xfId="0" applyNumberFormat="1" applyFont="1" applyBorder="1" applyAlignment="1">
      <alignment horizontal="center" vertical="center"/>
    </xf>
    <xf numFmtId="0" fontId="3" fillId="0" borderId="13" xfId="0" applyFont="1" applyBorder="1"/>
    <xf numFmtId="3" fontId="3" fillId="0" borderId="4" xfId="0" applyNumberFormat="1" applyFont="1" applyBorder="1" applyAlignment="1">
      <alignment horizontal="center" vertical="center"/>
    </xf>
    <xf numFmtId="0" fontId="3" fillId="0" borderId="14" xfId="0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right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1" fillId="0" borderId="0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0" xfId="0" applyFont="1" applyAlignment="1">
      <alignment horizontal="right"/>
    </xf>
    <xf numFmtId="0" fontId="6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44689-0568-4520-9FD7-C66BAC97F3D3}">
  <dimension ref="A4:O48"/>
  <sheetViews>
    <sheetView showGridLines="0" workbookViewId="0">
      <selection activeCell="K2" sqref="K2"/>
    </sheetView>
  </sheetViews>
  <sheetFormatPr baseColWidth="10" defaultRowHeight="15" x14ac:dyDescent="0.25"/>
  <cols>
    <col min="1" max="1" width="16.42578125" customWidth="1"/>
    <col min="2" max="2" width="30.85546875" bestFit="1" customWidth="1"/>
    <col min="3" max="4" width="8" bestFit="1" customWidth="1"/>
    <col min="5" max="5" width="9.5703125" bestFit="1" customWidth="1"/>
    <col min="6" max="6" width="10" bestFit="1" customWidth="1"/>
    <col min="7" max="7" width="14.85546875" bestFit="1" customWidth="1"/>
    <col min="8" max="8" width="32.5703125" customWidth="1"/>
  </cols>
  <sheetData>
    <row r="4" spans="1:9" ht="16.5" x14ac:dyDescent="0.3">
      <c r="A4" s="3" t="s">
        <v>16</v>
      </c>
      <c r="C4" s="4"/>
      <c r="D4" s="4"/>
      <c r="E4" s="27"/>
      <c r="F4" s="27"/>
      <c r="G4" s="28"/>
      <c r="H4" s="29"/>
      <c r="I4" s="29"/>
    </row>
    <row r="5" spans="1:9" ht="16.5" x14ac:dyDescent="0.3">
      <c r="A5" s="4"/>
      <c r="B5" s="3"/>
      <c r="C5" s="4"/>
      <c r="D5" s="4"/>
      <c r="E5" s="27"/>
      <c r="F5" s="27"/>
      <c r="G5" s="28"/>
      <c r="H5" s="29"/>
      <c r="I5" s="29"/>
    </row>
    <row r="6" spans="1:9" ht="16.5" x14ac:dyDescent="0.3">
      <c r="A6" s="30"/>
      <c r="B6" s="31" t="s">
        <v>22</v>
      </c>
      <c r="C6" s="4"/>
      <c r="D6" s="4"/>
      <c r="E6" s="27"/>
      <c r="F6" s="27"/>
      <c r="G6" s="28"/>
      <c r="H6" s="29"/>
      <c r="I6" s="29"/>
    </row>
    <row r="7" spans="1:9" ht="15.75" x14ac:dyDescent="0.25">
      <c r="A7" s="6"/>
      <c r="B7" s="6"/>
      <c r="C7" s="6"/>
      <c r="D7" s="6"/>
      <c r="E7" s="32"/>
      <c r="F7" s="32"/>
      <c r="G7" s="33"/>
      <c r="H7" s="34"/>
      <c r="I7" s="6"/>
    </row>
    <row r="8" spans="1:9" ht="33" x14ac:dyDescent="0.25">
      <c r="A8" s="6"/>
      <c r="B8" s="35" t="s">
        <v>24</v>
      </c>
      <c r="C8" s="36" t="s">
        <v>25</v>
      </c>
      <c r="D8" s="37" t="s">
        <v>26</v>
      </c>
      <c r="E8" s="38" t="s">
        <v>27</v>
      </c>
      <c r="F8" s="38" t="s">
        <v>28</v>
      </c>
      <c r="G8" s="38" t="s">
        <v>29</v>
      </c>
      <c r="H8" s="39" t="s">
        <v>30</v>
      </c>
      <c r="I8" s="6"/>
    </row>
    <row r="9" spans="1:9" ht="16.5" x14ac:dyDescent="0.3">
      <c r="A9" s="17" t="s">
        <v>31</v>
      </c>
      <c r="B9" s="40" t="s">
        <v>32</v>
      </c>
      <c r="C9" s="41">
        <v>6200</v>
      </c>
      <c r="D9" s="41">
        <v>7000</v>
      </c>
      <c r="E9" s="42">
        <f>+ABS(D9-C9)</f>
        <v>800</v>
      </c>
      <c r="F9" s="42">
        <v>7.2</v>
      </c>
      <c r="G9" s="43">
        <f>+E9*F9</f>
        <v>5760</v>
      </c>
      <c r="H9" s="42" t="s">
        <v>33</v>
      </c>
      <c r="I9" s="6"/>
    </row>
    <row r="10" spans="1:9" ht="15.75" x14ac:dyDescent="0.25">
      <c r="A10" s="6"/>
      <c r="B10" s="6"/>
      <c r="C10" s="44"/>
      <c r="D10" s="44"/>
      <c r="E10" s="6"/>
      <c r="F10" s="6"/>
      <c r="G10" s="45">
        <f>+SUM(G9:G9)</f>
        <v>5760</v>
      </c>
      <c r="H10" s="6"/>
      <c r="I10" s="6"/>
    </row>
    <row r="11" spans="1:9" ht="16.5" x14ac:dyDescent="0.25">
      <c r="A11" s="6"/>
      <c r="B11" s="6"/>
      <c r="C11" s="44"/>
      <c r="D11" s="44"/>
      <c r="E11" s="6"/>
      <c r="F11" s="6"/>
      <c r="G11" s="46"/>
      <c r="H11" s="6"/>
      <c r="I11" s="6"/>
    </row>
    <row r="12" spans="1:9" ht="16.5" x14ac:dyDescent="0.25">
      <c r="A12" s="6"/>
      <c r="B12" s="6"/>
      <c r="C12" s="44"/>
      <c r="D12" s="44"/>
      <c r="E12" s="6"/>
      <c r="F12" s="6"/>
      <c r="G12" s="46"/>
      <c r="H12" s="6"/>
      <c r="I12" s="6"/>
    </row>
    <row r="13" spans="1:9" ht="16.5" x14ac:dyDescent="0.25">
      <c r="A13" s="30"/>
      <c r="B13" s="31" t="s">
        <v>23</v>
      </c>
      <c r="C13" s="44"/>
      <c r="D13" s="44"/>
      <c r="E13" s="6"/>
      <c r="F13" s="6"/>
      <c r="G13" s="46"/>
      <c r="H13" s="6"/>
      <c r="I13" s="6"/>
    </row>
    <row r="14" spans="1:9" ht="15.75" x14ac:dyDescent="0.25">
      <c r="A14" s="6"/>
      <c r="B14" s="6"/>
      <c r="C14" s="44"/>
      <c r="D14" s="44"/>
      <c r="E14" s="6"/>
      <c r="F14" s="6"/>
      <c r="G14" s="47"/>
      <c r="H14" s="6"/>
      <c r="I14" s="6"/>
    </row>
    <row r="15" spans="1:9" ht="33" x14ac:dyDescent="0.25">
      <c r="A15" s="6"/>
      <c r="B15" s="48" t="s">
        <v>24</v>
      </c>
      <c r="C15" s="49" t="s">
        <v>25</v>
      </c>
      <c r="D15" s="50" t="s">
        <v>26</v>
      </c>
      <c r="E15" s="38" t="s">
        <v>27</v>
      </c>
      <c r="F15" s="38" t="s">
        <v>28</v>
      </c>
      <c r="G15" s="51" t="s">
        <v>29</v>
      </c>
      <c r="H15" s="52" t="s">
        <v>30</v>
      </c>
      <c r="I15" s="6"/>
    </row>
    <row r="16" spans="1:9" ht="16.5" x14ac:dyDescent="0.3">
      <c r="A16" s="83" t="s">
        <v>31</v>
      </c>
      <c r="B16" s="53" t="s">
        <v>32</v>
      </c>
      <c r="C16" s="53">
        <v>8500</v>
      </c>
      <c r="D16" s="53">
        <v>11000</v>
      </c>
      <c r="E16" s="53">
        <f>+D16-C16</f>
        <v>2500</v>
      </c>
      <c r="F16" s="53">
        <v>7.2</v>
      </c>
      <c r="G16" s="53">
        <f t="shared" ref="G16:G21" si="0">F16*E16</f>
        <v>18000</v>
      </c>
      <c r="H16" s="53" t="s">
        <v>34</v>
      </c>
      <c r="I16" s="6"/>
    </row>
    <row r="17" spans="1:15" ht="16.5" x14ac:dyDescent="0.3">
      <c r="A17" s="84"/>
      <c r="B17" s="54" t="s">
        <v>32</v>
      </c>
      <c r="C17" s="54">
        <v>14500</v>
      </c>
      <c r="D17" s="54">
        <v>17100</v>
      </c>
      <c r="E17" s="54">
        <f>+D17-C17</f>
        <v>2600</v>
      </c>
      <c r="F17" s="54">
        <v>7.2</v>
      </c>
      <c r="G17" s="54">
        <f t="shared" si="0"/>
        <v>18720</v>
      </c>
      <c r="H17" s="54" t="s">
        <v>34</v>
      </c>
      <c r="I17" s="6"/>
    </row>
    <row r="18" spans="1:15" ht="16.5" x14ac:dyDescent="0.3">
      <c r="A18" s="84"/>
      <c r="B18" s="55" t="s">
        <v>32</v>
      </c>
      <c r="C18" s="55">
        <v>17700</v>
      </c>
      <c r="D18" s="55">
        <v>19250</v>
      </c>
      <c r="E18" s="55">
        <f>+D18-C18</f>
        <v>1550</v>
      </c>
      <c r="F18" s="55">
        <v>7.2</v>
      </c>
      <c r="G18" s="55">
        <f t="shared" si="0"/>
        <v>11160</v>
      </c>
      <c r="H18" s="55" t="s">
        <v>34</v>
      </c>
      <c r="I18" s="6"/>
    </row>
    <row r="19" spans="1:15" ht="16.5" x14ac:dyDescent="0.3">
      <c r="A19" s="84"/>
      <c r="B19" s="54" t="s">
        <v>35</v>
      </c>
      <c r="C19" s="54">
        <v>23500</v>
      </c>
      <c r="D19" s="54">
        <v>19500</v>
      </c>
      <c r="E19" s="54">
        <f>ABS(+D19-C19)</f>
        <v>4000</v>
      </c>
      <c r="F19" s="54">
        <v>7.2</v>
      </c>
      <c r="G19" s="54">
        <f t="shared" si="0"/>
        <v>28800</v>
      </c>
      <c r="H19" s="54" t="s">
        <v>34</v>
      </c>
      <c r="I19" s="6"/>
    </row>
    <row r="20" spans="1:15" ht="16.5" x14ac:dyDescent="0.3">
      <c r="A20" s="84"/>
      <c r="B20" s="54" t="s">
        <v>35</v>
      </c>
      <c r="C20" s="54">
        <v>17100</v>
      </c>
      <c r="D20" s="54">
        <v>14800</v>
      </c>
      <c r="E20" s="54">
        <f>ABS(+D20-C20)</f>
        <v>2300</v>
      </c>
      <c r="F20" s="54">
        <v>7.2</v>
      </c>
      <c r="G20" s="54">
        <f t="shared" si="0"/>
        <v>16560</v>
      </c>
      <c r="H20" s="54" t="s">
        <v>34</v>
      </c>
      <c r="I20" s="6"/>
    </row>
    <row r="21" spans="1:15" ht="16.5" x14ac:dyDescent="0.3">
      <c r="A21" s="85"/>
      <c r="B21" s="55" t="s">
        <v>35</v>
      </c>
      <c r="C21" s="55">
        <v>11900</v>
      </c>
      <c r="D21" s="55">
        <v>8300</v>
      </c>
      <c r="E21" s="55">
        <f>ABS(+D21-C21)</f>
        <v>3600</v>
      </c>
      <c r="F21" s="55">
        <v>7.2</v>
      </c>
      <c r="G21" s="55">
        <f t="shared" si="0"/>
        <v>25920</v>
      </c>
      <c r="H21" s="55" t="s">
        <v>34</v>
      </c>
      <c r="I21" s="6"/>
    </row>
    <row r="22" spans="1:15" ht="16.5" x14ac:dyDescent="0.3">
      <c r="A22" s="6"/>
      <c r="B22" s="4"/>
      <c r="C22" s="56"/>
      <c r="D22" s="56"/>
      <c r="E22" s="4"/>
      <c r="F22" s="4"/>
      <c r="G22" s="45">
        <f>+SUM(G16:G21)</f>
        <v>119160</v>
      </c>
      <c r="H22" s="57"/>
      <c r="I22" s="6"/>
    </row>
    <row r="23" spans="1:15" ht="16.5" x14ac:dyDescent="0.3">
      <c r="A23" s="6"/>
      <c r="B23" s="4"/>
      <c r="C23" s="56"/>
      <c r="D23" s="56"/>
      <c r="E23" s="4"/>
      <c r="F23" s="4"/>
      <c r="G23" s="58"/>
      <c r="H23" s="57"/>
      <c r="I23" s="6"/>
    </row>
    <row r="24" spans="1:15" ht="15.75" x14ac:dyDescent="0.25">
      <c r="A24" s="6"/>
      <c r="B24" s="6"/>
      <c r="C24" s="6"/>
      <c r="D24" s="6"/>
      <c r="E24" s="6"/>
      <c r="F24" s="6"/>
      <c r="G24" s="59"/>
      <c r="H24" s="6"/>
      <c r="I24" s="6"/>
    </row>
    <row r="25" spans="1:15" ht="16.5" x14ac:dyDescent="0.3">
      <c r="A25" s="6"/>
      <c r="B25" s="6"/>
      <c r="C25" s="6"/>
      <c r="D25" s="6"/>
      <c r="E25" s="6"/>
      <c r="F25" s="60" t="s">
        <v>36</v>
      </c>
      <c r="G25" s="61">
        <f>+G22+G10</f>
        <v>124920</v>
      </c>
      <c r="H25" s="3" t="s">
        <v>12</v>
      </c>
      <c r="I25" s="62"/>
    </row>
    <row r="26" spans="1:15" ht="15.75" x14ac:dyDescent="0.25">
      <c r="A26" s="6"/>
      <c r="B26" s="6"/>
      <c r="C26" s="6"/>
      <c r="D26" s="6"/>
      <c r="E26" s="6"/>
      <c r="F26" s="6"/>
      <c r="G26" s="59"/>
      <c r="H26" s="6"/>
      <c r="I26" s="6"/>
    </row>
    <row r="28" spans="1:15" ht="16.5" x14ac:dyDescent="0.3">
      <c r="A28" s="3" t="s">
        <v>37</v>
      </c>
      <c r="C28" s="4"/>
      <c r="D28" s="4"/>
      <c r="E28" s="63"/>
      <c r="F28" s="27"/>
      <c r="G28" s="28"/>
      <c r="H28" s="64"/>
      <c r="I28" s="64"/>
      <c r="J28" s="64"/>
      <c r="K28" s="64"/>
      <c r="L28" s="64"/>
      <c r="M28" s="64"/>
      <c r="N28" s="29"/>
      <c r="O28" s="4"/>
    </row>
    <row r="29" spans="1:15" ht="16.5" x14ac:dyDescent="0.3">
      <c r="A29" s="4"/>
      <c r="B29" s="3"/>
      <c r="C29" s="4"/>
      <c r="D29" s="4"/>
      <c r="E29" s="63"/>
      <c r="F29" s="27"/>
      <c r="G29" s="28"/>
      <c r="H29" s="64"/>
      <c r="I29" s="64"/>
      <c r="J29" s="64"/>
      <c r="K29" s="64"/>
      <c r="L29" s="64"/>
      <c r="M29" s="64"/>
      <c r="N29" s="29"/>
      <c r="O29" s="4"/>
    </row>
    <row r="30" spans="1:15" ht="16.5" x14ac:dyDescent="0.3">
      <c r="A30" s="30"/>
      <c r="B30" s="31" t="s">
        <v>22</v>
      </c>
      <c r="C30" s="4"/>
      <c r="D30" s="4"/>
      <c r="E30" s="63"/>
      <c r="F30" s="27"/>
      <c r="G30" s="28"/>
      <c r="H30" s="64"/>
      <c r="I30" s="64"/>
      <c r="J30" s="64"/>
      <c r="K30" s="64"/>
      <c r="L30" s="64"/>
      <c r="M30" s="64"/>
      <c r="N30" s="29"/>
      <c r="O30" s="4"/>
    </row>
    <row r="31" spans="1:15" ht="15.75" x14ac:dyDescent="0.25">
      <c r="A31" s="6"/>
      <c r="B31" s="6"/>
      <c r="C31" s="6"/>
      <c r="D31" s="6"/>
      <c r="E31" s="65"/>
      <c r="F31" s="32"/>
      <c r="G31" s="33"/>
      <c r="H31" s="66"/>
      <c r="I31" s="66"/>
      <c r="J31" s="66"/>
      <c r="K31" s="66"/>
      <c r="L31" s="66"/>
      <c r="M31" s="66"/>
      <c r="N31" s="34"/>
      <c r="O31" s="6"/>
    </row>
    <row r="32" spans="1:15" ht="33" x14ac:dyDescent="0.25">
      <c r="A32" s="6"/>
      <c r="B32" s="35" t="s">
        <v>24</v>
      </c>
      <c r="C32" s="36" t="s">
        <v>25</v>
      </c>
      <c r="D32" s="37" t="s">
        <v>26</v>
      </c>
      <c r="E32" s="67" t="s">
        <v>27</v>
      </c>
      <c r="F32" s="38" t="s">
        <v>28</v>
      </c>
      <c r="G32" s="38" t="s">
        <v>29</v>
      </c>
      <c r="H32" s="68" t="s">
        <v>38</v>
      </c>
      <c r="I32" s="69"/>
      <c r="J32" s="70" t="s">
        <v>39</v>
      </c>
      <c r="K32" s="68" t="s">
        <v>40</v>
      </c>
      <c r="L32" s="69"/>
      <c r="M32" s="68" t="s">
        <v>41</v>
      </c>
      <c r="N32" s="68" t="s">
        <v>42</v>
      </c>
      <c r="O32" s="6"/>
    </row>
    <row r="33" spans="1:15" ht="16.5" x14ac:dyDescent="0.3">
      <c r="A33" s="17" t="s">
        <v>31</v>
      </c>
      <c r="B33" s="40" t="s">
        <v>32</v>
      </c>
      <c r="C33" s="41">
        <v>6200</v>
      </c>
      <c r="D33" s="41">
        <v>7000</v>
      </c>
      <c r="E33" s="42">
        <f>+ABS(D33-C33)</f>
        <v>800</v>
      </c>
      <c r="F33" s="42">
        <v>7.2</v>
      </c>
      <c r="G33" s="43">
        <f>+E33*F33</f>
        <v>5760</v>
      </c>
      <c r="H33" s="43">
        <f>0.294117647058824*E33</f>
        <v>235.29411764705918</v>
      </c>
      <c r="I33" s="58"/>
      <c r="J33" s="71"/>
      <c r="K33" s="43">
        <f>+E33*2</f>
        <v>1600</v>
      </c>
      <c r="L33" s="58"/>
      <c r="M33" s="43"/>
      <c r="N33" s="42"/>
      <c r="O33" s="6"/>
    </row>
    <row r="34" spans="1:15" ht="15.75" x14ac:dyDescent="0.25">
      <c r="A34" s="6"/>
      <c r="B34" s="6"/>
      <c r="C34" s="44"/>
      <c r="D34" s="44"/>
      <c r="E34" s="66"/>
      <c r="F34" s="6"/>
      <c r="G34" s="45">
        <f>+SUM(G33:G33)</f>
        <v>5760</v>
      </c>
      <c r="H34" s="66"/>
      <c r="I34" s="66"/>
      <c r="J34" s="66"/>
      <c r="K34" s="66"/>
      <c r="L34" s="66"/>
      <c r="M34" s="66"/>
      <c r="N34" s="6"/>
      <c r="O34" s="6"/>
    </row>
    <row r="35" spans="1:15" ht="16.5" x14ac:dyDescent="0.25">
      <c r="A35" s="6"/>
      <c r="B35" s="6"/>
      <c r="C35" s="44"/>
      <c r="D35" s="44"/>
      <c r="E35" s="66"/>
      <c r="F35" s="6"/>
      <c r="G35" s="46"/>
      <c r="H35" s="66"/>
      <c r="I35" s="66"/>
      <c r="J35" s="66"/>
      <c r="K35" s="66"/>
      <c r="L35" s="66"/>
      <c r="M35" s="66"/>
      <c r="N35" s="6"/>
      <c r="O35" s="6"/>
    </row>
    <row r="36" spans="1:15" ht="16.5" x14ac:dyDescent="0.25">
      <c r="A36" s="6"/>
      <c r="B36" s="6"/>
      <c r="C36" s="44"/>
      <c r="D36" s="44"/>
      <c r="E36" s="66"/>
      <c r="F36" s="6"/>
      <c r="G36" s="46"/>
      <c r="H36" s="66"/>
      <c r="I36" s="66"/>
      <c r="J36" s="66"/>
      <c r="K36" s="66"/>
      <c r="L36" s="66"/>
      <c r="M36" s="66"/>
      <c r="N36" s="6"/>
      <c r="O36" s="6"/>
    </row>
    <row r="37" spans="1:15" ht="16.5" x14ac:dyDescent="0.25">
      <c r="A37" s="30"/>
      <c r="B37" s="31" t="s">
        <v>23</v>
      </c>
      <c r="C37" s="44"/>
      <c r="D37" s="44"/>
      <c r="E37" s="66"/>
      <c r="F37" s="6"/>
      <c r="G37" s="46"/>
      <c r="H37" s="66"/>
      <c r="I37" s="66"/>
      <c r="J37" s="66"/>
      <c r="K37" s="66"/>
      <c r="L37" s="66"/>
      <c r="M37" s="66"/>
      <c r="N37" s="6"/>
      <c r="O37" s="6"/>
    </row>
    <row r="38" spans="1:15" ht="15.75" x14ac:dyDescent="0.25">
      <c r="A38" s="6"/>
      <c r="B38" s="6"/>
      <c r="C38" s="44"/>
      <c r="D38" s="44"/>
      <c r="E38" s="66"/>
      <c r="F38" s="6"/>
      <c r="G38" s="47"/>
      <c r="H38" s="66"/>
      <c r="I38" s="66"/>
      <c r="J38" s="66"/>
      <c r="K38" s="66"/>
      <c r="L38" s="66"/>
      <c r="M38" s="66"/>
      <c r="N38" s="6"/>
      <c r="O38" s="6"/>
    </row>
    <row r="39" spans="1:15" ht="33" x14ac:dyDescent="0.25">
      <c r="A39" s="6"/>
      <c r="B39" s="48" t="s">
        <v>24</v>
      </c>
      <c r="C39" s="49" t="s">
        <v>25</v>
      </c>
      <c r="D39" s="50" t="s">
        <v>26</v>
      </c>
      <c r="E39" s="67" t="s">
        <v>27</v>
      </c>
      <c r="F39" s="38" t="s">
        <v>28</v>
      </c>
      <c r="G39" s="51" t="s">
        <v>29</v>
      </c>
      <c r="H39" s="68" t="s">
        <v>38</v>
      </c>
      <c r="I39" s="69"/>
      <c r="J39" s="70" t="s">
        <v>39</v>
      </c>
      <c r="K39" s="68" t="s">
        <v>40</v>
      </c>
      <c r="L39" s="69"/>
      <c r="M39" s="68" t="s">
        <v>41</v>
      </c>
      <c r="N39" s="68" t="s">
        <v>42</v>
      </c>
      <c r="O39" s="6"/>
    </row>
    <row r="40" spans="1:15" ht="16.5" x14ac:dyDescent="0.3">
      <c r="A40" s="83" t="s">
        <v>31</v>
      </c>
      <c r="B40" s="53" t="s">
        <v>32</v>
      </c>
      <c r="C40" s="53">
        <v>8500</v>
      </c>
      <c r="D40" s="53">
        <v>11000</v>
      </c>
      <c r="E40" s="53">
        <f>+D40-C40</f>
        <v>2500</v>
      </c>
      <c r="F40" s="53">
        <v>7.2</v>
      </c>
      <c r="G40" s="53">
        <f t="shared" ref="G40:G45" si="1">F40*E40</f>
        <v>18000</v>
      </c>
      <c r="H40" s="72">
        <f>0.294117647058824*E40</f>
        <v>735.29411764705992</v>
      </c>
      <c r="I40" s="73"/>
      <c r="J40" s="74"/>
      <c r="K40" s="72">
        <f>2*E40</f>
        <v>5000</v>
      </c>
      <c r="L40" s="73"/>
      <c r="M40" s="53"/>
      <c r="N40" s="86">
        <v>100</v>
      </c>
      <c r="O40" s="6"/>
    </row>
    <row r="41" spans="1:15" ht="16.5" x14ac:dyDescent="0.3">
      <c r="A41" s="84"/>
      <c r="B41" s="54" t="s">
        <v>32</v>
      </c>
      <c r="C41" s="54">
        <v>14500</v>
      </c>
      <c r="D41" s="54">
        <v>17100</v>
      </c>
      <c r="E41" s="54">
        <f>+D41-C41</f>
        <v>2600</v>
      </c>
      <c r="F41" s="54">
        <v>7.2</v>
      </c>
      <c r="G41" s="54">
        <f t="shared" si="1"/>
        <v>18720</v>
      </c>
      <c r="H41" s="75">
        <f t="shared" ref="H41:H45" si="2">0.294117647058824*E41</f>
        <v>764.70588235294235</v>
      </c>
      <c r="I41" s="73"/>
      <c r="J41" s="76"/>
      <c r="K41" s="75">
        <f t="shared" ref="K41:K45" si="3">2*E41</f>
        <v>5200</v>
      </c>
      <c r="L41" s="73"/>
      <c r="M41" s="54"/>
      <c r="N41" s="87"/>
      <c r="O41" s="6"/>
    </row>
    <row r="42" spans="1:15" ht="16.5" x14ac:dyDescent="0.3">
      <c r="A42" s="84"/>
      <c r="B42" s="55" t="s">
        <v>32</v>
      </c>
      <c r="C42" s="55">
        <v>17700</v>
      </c>
      <c r="D42" s="55">
        <v>19250</v>
      </c>
      <c r="E42" s="55">
        <f>+D42-C42</f>
        <v>1550</v>
      </c>
      <c r="F42" s="55">
        <v>7.2</v>
      </c>
      <c r="G42" s="55">
        <f t="shared" si="1"/>
        <v>11160</v>
      </c>
      <c r="H42" s="77">
        <f t="shared" si="2"/>
        <v>455.88235294117715</v>
      </c>
      <c r="I42" s="73"/>
      <c r="J42" s="78"/>
      <c r="K42" s="77">
        <f t="shared" si="3"/>
        <v>3100</v>
      </c>
      <c r="L42" s="73"/>
      <c r="M42" s="55"/>
      <c r="N42" s="88"/>
      <c r="O42" s="6"/>
    </row>
    <row r="43" spans="1:15" ht="16.5" x14ac:dyDescent="0.3">
      <c r="A43" s="84"/>
      <c r="B43" s="54" t="s">
        <v>35</v>
      </c>
      <c r="C43" s="54">
        <v>23500</v>
      </c>
      <c r="D43" s="54">
        <v>19500</v>
      </c>
      <c r="E43" s="54">
        <f>ABS(+D43-C43)</f>
        <v>4000</v>
      </c>
      <c r="F43" s="54">
        <v>7.2</v>
      </c>
      <c r="G43" s="54">
        <f t="shared" si="1"/>
        <v>28800</v>
      </c>
      <c r="H43" s="75">
        <f t="shared" si="2"/>
        <v>1176.470588235296</v>
      </c>
      <c r="I43" s="73"/>
      <c r="J43" s="76"/>
      <c r="K43" s="75">
        <f t="shared" si="3"/>
        <v>8000</v>
      </c>
      <c r="L43" s="73"/>
      <c r="M43" s="54"/>
      <c r="N43" s="86">
        <v>100</v>
      </c>
      <c r="O43" s="6"/>
    </row>
    <row r="44" spans="1:15" ht="16.5" x14ac:dyDescent="0.3">
      <c r="A44" s="84"/>
      <c r="B44" s="54" t="s">
        <v>35</v>
      </c>
      <c r="C44" s="54">
        <v>17100</v>
      </c>
      <c r="D44" s="54">
        <v>14800</v>
      </c>
      <c r="E44" s="54">
        <f>ABS(+D44-C44)</f>
        <v>2300</v>
      </c>
      <c r="F44" s="54">
        <v>7.2</v>
      </c>
      <c r="G44" s="54">
        <f t="shared" si="1"/>
        <v>16560</v>
      </c>
      <c r="H44" s="75">
        <f t="shared" si="2"/>
        <v>676.47058823529517</v>
      </c>
      <c r="I44" s="73"/>
      <c r="J44" s="76"/>
      <c r="K44" s="75">
        <f t="shared" si="3"/>
        <v>4600</v>
      </c>
      <c r="L44" s="73"/>
      <c r="M44" s="54"/>
      <c r="N44" s="87"/>
      <c r="O44" s="6"/>
    </row>
    <row r="45" spans="1:15" ht="16.5" x14ac:dyDescent="0.3">
      <c r="A45" s="85"/>
      <c r="B45" s="55" t="s">
        <v>35</v>
      </c>
      <c r="C45" s="55">
        <v>11900</v>
      </c>
      <c r="D45" s="55">
        <v>8300</v>
      </c>
      <c r="E45" s="55">
        <f>ABS(+D45-C45)</f>
        <v>3600</v>
      </c>
      <c r="F45" s="55">
        <v>7.2</v>
      </c>
      <c r="G45" s="55">
        <f t="shared" si="1"/>
        <v>25920</v>
      </c>
      <c r="H45" s="77">
        <f t="shared" si="2"/>
        <v>1058.8235294117662</v>
      </c>
      <c r="I45" s="73"/>
      <c r="J45" s="78"/>
      <c r="K45" s="77">
        <f t="shared" si="3"/>
        <v>7200</v>
      </c>
      <c r="L45" s="73"/>
      <c r="M45" s="55"/>
      <c r="N45" s="88"/>
      <c r="O45" s="6"/>
    </row>
    <row r="46" spans="1:15" ht="16.5" x14ac:dyDescent="0.3">
      <c r="A46" s="6"/>
      <c r="B46" s="4"/>
      <c r="C46" s="56"/>
      <c r="D46" s="56"/>
      <c r="E46" s="64"/>
      <c r="F46" s="4"/>
      <c r="G46" s="45">
        <f>+SUM(G40:G45)</f>
        <v>119160</v>
      </c>
      <c r="H46" s="58"/>
      <c r="I46" s="58"/>
      <c r="J46" s="58"/>
      <c r="K46" s="58"/>
      <c r="L46" s="58"/>
      <c r="M46" s="58"/>
      <c r="N46" s="57"/>
      <c r="O46" s="6"/>
    </row>
    <row r="47" spans="1:15" ht="16.5" x14ac:dyDescent="0.3">
      <c r="A47" s="6"/>
      <c r="B47" s="4"/>
      <c r="C47" s="56"/>
      <c r="D47" s="56"/>
      <c r="E47" s="64"/>
      <c r="F47" s="4"/>
      <c r="G47" s="58"/>
      <c r="H47" s="58"/>
      <c r="I47" s="58"/>
      <c r="J47" s="58"/>
      <c r="K47" s="58"/>
      <c r="L47" s="58"/>
      <c r="M47" s="58"/>
      <c r="N47" s="57"/>
      <c r="O47" s="6"/>
    </row>
    <row r="48" spans="1:15" ht="16.5" x14ac:dyDescent="0.3">
      <c r="A48" s="6"/>
      <c r="B48" s="4"/>
      <c r="C48" s="56"/>
      <c r="D48" s="56"/>
      <c r="E48" s="64"/>
      <c r="F48" s="31" t="s">
        <v>36</v>
      </c>
      <c r="G48" s="79"/>
      <c r="H48" s="80">
        <f>+SUM(H40:H45)+H33</f>
        <v>5102.9411764705965</v>
      </c>
      <c r="I48" s="81" t="s">
        <v>43</v>
      </c>
      <c r="J48" s="81">
        <f t="shared" ref="J48:K48" si="4">+SUM(J40:J45)+J33</f>
        <v>0</v>
      </c>
      <c r="K48" s="80">
        <f t="shared" si="4"/>
        <v>34700</v>
      </c>
      <c r="L48" s="81" t="s">
        <v>43</v>
      </c>
      <c r="M48" s="58"/>
      <c r="N48" s="82">
        <f>+N40+N43</f>
        <v>200</v>
      </c>
      <c r="O48" s="3" t="s">
        <v>12</v>
      </c>
    </row>
  </sheetData>
  <mergeCells count="4">
    <mergeCell ref="A16:A21"/>
    <mergeCell ref="A40:A45"/>
    <mergeCell ref="N40:N42"/>
    <mergeCell ref="N43:N4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0"/>
  <sheetViews>
    <sheetView showGridLines="0" tabSelected="1" zoomScale="70" zoomScaleNormal="70" workbookViewId="0">
      <selection activeCell="C31" sqref="C31"/>
    </sheetView>
  </sheetViews>
  <sheetFormatPr baseColWidth="10" defaultColWidth="9.140625" defaultRowHeight="15" x14ac:dyDescent="0.25"/>
  <cols>
    <col min="1" max="1" width="11.7109375" customWidth="1"/>
    <col min="2" max="2" width="19.85546875" customWidth="1"/>
    <col min="3" max="3" width="106.28515625" customWidth="1"/>
    <col min="4" max="4" width="16.42578125" bestFit="1" customWidth="1"/>
    <col min="5" max="5" width="16.140625" bestFit="1" customWidth="1"/>
  </cols>
  <sheetData>
    <row r="2" spans="1:6" ht="16.5" x14ac:dyDescent="0.3">
      <c r="A2" s="1" t="s">
        <v>16</v>
      </c>
      <c r="B2" s="2"/>
      <c r="C2" s="2"/>
      <c r="D2" s="2"/>
      <c r="E2" s="2"/>
      <c r="F2" s="2"/>
    </row>
    <row r="3" spans="1:6" ht="16.5" x14ac:dyDescent="0.3">
      <c r="A3" s="11"/>
      <c r="B3" s="4"/>
      <c r="C3" s="4"/>
      <c r="D3" s="4"/>
      <c r="E3" s="4"/>
      <c r="F3" s="4"/>
    </row>
    <row r="4" spans="1:6" x14ac:dyDescent="0.25">
      <c r="A4" s="89"/>
      <c r="B4" s="90" t="s">
        <v>9</v>
      </c>
      <c r="C4" s="91"/>
      <c r="D4" s="12" t="s">
        <v>17</v>
      </c>
      <c r="E4" s="12" t="s">
        <v>11</v>
      </c>
      <c r="F4" s="12" t="s">
        <v>2</v>
      </c>
    </row>
    <row r="5" spans="1:6" ht="82.5" x14ac:dyDescent="0.25">
      <c r="A5" s="89"/>
      <c r="B5" s="16" t="s">
        <v>12</v>
      </c>
      <c r="C5" s="13" t="s">
        <v>13</v>
      </c>
      <c r="D5" s="14">
        <v>5760</v>
      </c>
      <c r="E5" s="14"/>
      <c r="F5" s="14"/>
    </row>
    <row r="6" spans="1:6" ht="16.5" x14ac:dyDescent="0.3">
      <c r="A6" s="15"/>
      <c r="B6" s="4"/>
      <c r="C6" s="4"/>
      <c r="D6" s="4"/>
      <c r="E6" s="4"/>
      <c r="F6" s="4"/>
    </row>
    <row r="7" spans="1:6" x14ac:dyDescent="0.25">
      <c r="A7" s="89"/>
      <c r="B7" s="96" t="s">
        <v>14</v>
      </c>
      <c r="C7" s="96"/>
      <c r="D7" s="12" t="s">
        <v>10</v>
      </c>
      <c r="E7" s="12" t="s">
        <v>11</v>
      </c>
      <c r="F7" s="12" t="s">
        <v>2</v>
      </c>
    </row>
    <row r="8" spans="1:6" ht="115.5" x14ac:dyDescent="0.25">
      <c r="A8" s="89"/>
      <c r="B8" s="16" t="s">
        <v>12</v>
      </c>
      <c r="C8" s="13" t="s">
        <v>15</v>
      </c>
      <c r="D8" s="14">
        <v>119160</v>
      </c>
      <c r="E8" s="14"/>
      <c r="F8" s="14"/>
    </row>
    <row r="10" spans="1:6" x14ac:dyDescent="0.25">
      <c r="C10" s="92" t="s">
        <v>18</v>
      </c>
      <c r="D10" s="92"/>
      <c r="E10" s="92"/>
      <c r="F10" s="24">
        <f>+F8+F5</f>
        <v>0</v>
      </c>
    </row>
    <row r="13" spans="1:6" ht="16.5" x14ac:dyDescent="0.3">
      <c r="A13" s="1" t="s">
        <v>0</v>
      </c>
      <c r="B13" s="2"/>
      <c r="C13" s="2"/>
      <c r="D13" s="2"/>
      <c r="E13" s="2"/>
      <c r="F13" s="22"/>
    </row>
    <row r="14" spans="1:6" ht="16.5" x14ac:dyDescent="0.3">
      <c r="A14" s="3"/>
      <c r="B14" s="4"/>
      <c r="C14" s="4"/>
      <c r="D14" s="4"/>
      <c r="E14" s="4"/>
    </row>
    <row r="15" spans="1:6" ht="18.75" x14ac:dyDescent="0.3">
      <c r="A15" s="5"/>
      <c r="B15" s="6"/>
      <c r="D15" s="21"/>
      <c r="E15" s="21"/>
      <c r="F15" s="21"/>
    </row>
    <row r="16" spans="1:6" ht="15" customHeight="1" x14ac:dyDescent="0.25">
      <c r="C16" s="18" t="s">
        <v>3</v>
      </c>
      <c r="D16" s="23" t="s">
        <v>1</v>
      </c>
      <c r="E16" s="12" t="s">
        <v>11</v>
      </c>
      <c r="F16" s="12" t="s">
        <v>2</v>
      </c>
    </row>
    <row r="17" spans="2:6" ht="31.5" x14ac:dyDescent="0.25">
      <c r="B17" s="17" t="s">
        <v>4</v>
      </c>
      <c r="C17" s="7" t="s">
        <v>5</v>
      </c>
      <c r="D17" s="19">
        <v>5102.9411764705965</v>
      </c>
      <c r="E17" s="19"/>
      <c r="F17" s="20"/>
    </row>
    <row r="18" spans="2:6" ht="31.5" x14ac:dyDescent="0.25">
      <c r="B18" s="17" t="s">
        <v>4</v>
      </c>
      <c r="C18" s="7" t="s">
        <v>6</v>
      </c>
      <c r="D18" s="8">
        <v>34700</v>
      </c>
      <c r="E18" s="8"/>
      <c r="F18" s="9"/>
    </row>
    <row r="19" spans="2:6" ht="31.5" x14ac:dyDescent="0.25">
      <c r="B19" s="17" t="s">
        <v>7</v>
      </c>
      <c r="C19" s="10" t="s">
        <v>8</v>
      </c>
      <c r="D19" s="8">
        <v>200</v>
      </c>
      <c r="E19" s="8"/>
      <c r="F19" s="9"/>
    </row>
    <row r="21" spans="2:6" x14ac:dyDescent="0.25">
      <c r="B21" s="92" t="s">
        <v>18</v>
      </c>
      <c r="C21" s="92"/>
      <c r="D21" s="92"/>
      <c r="E21" s="92"/>
      <c r="F21" s="24">
        <f>+F19+F18+F17</f>
        <v>0</v>
      </c>
    </row>
    <row r="23" spans="2:6" x14ac:dyDescent="0.25">
      <c r="B23" s="95" t="s">
        <v>19</v>
      </c>
      <c r="C23" s="95"/>
      <c r="D23" s="95"/>
      <c r="E23" s="95"/>
      <c r="F23" s="25">
        <f>+F21+F10</f>
        <v>0</v>
      </c>
    </row>
    <row r="24" spans="2:6" x14ac:dyDescent="0.25">
      <c r="B24" s="26"/>
      <c r="C24" s="26"/>
      <c r="D24" s="26"/>
      <c r="E24" s="26"/>
      <c r="F24" s="25"/>
    </row>
    <row r="25" spans="2:6" x14ac:dyDescent="0.25">
      <c r="E25" s="26" t="s">
        <v>20</v>
      </c>
      <c r="F25" s="25">
        <f>+F23*1.21</f>
        <v>0</v>
      </c>
    </row>
    <row r="27" spans="2:6" x14ac:dyDescent="0.25">
      <c r="C27" s="93" t="s">
        <v>21</v>
      </c>
    </row>
    <row r="28" spans="2:6" x14ac:dyDescent="0.25">
      <c r="C28" s="93"/>
    </row>
    <row r="29" spans="2:6" x14ac:dyDescent="0.25">
      <c r="C29" s="93"/>
    </row>
    <row r="30" spans="2:6" x14ac:dyDescent="0.25">
      <c r="C30" s="94"/>
    </row>
  </sheetData>
  <mergeCells count="8">
    <mergeCell ref="A4:A5"/>
    <mergeCell ref="B4:C4"/>
    <mergeCell ref="C10:E10"/>
    <mergeCell ref="C27:C30"/>
    <mergeCell ref="B21:E21"/>
    <mergeCell ref="B23:E23"/>
    <mergeCell ref="A7:A8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I mediciones</vt:lpstr>
      <vt:lpstr>Anexo II Modelo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GARRIDO, NURIA</dc:creator>
  <cp:lastModifiedBy>GARRIDO, NURIA</cp:lastModifiedBy>
  <dcterms:created xsi:type="dcterms:W3CDTF">2015-06-05T18:19:34Z</dcterms:created>
  <dcterms:modified xsi:type="dcterms:W3CDTF">2021-06-10T11:23:13Z</dcterms:modified>
</cp:coreProperties>
</file>