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U\EXCEL\Informatica\ANALISIS\Web\Contratacion\Autoestradas\2022\"/>
    </mc:Choice>
  </mc:AlternateContent>
  <xr:revisionPtr revIDLastSave="0" documentId="13_ncr:1_{81F8C32B-7F55-49A3-9233-C36D4C2292FD}" xr6:coauthVersionLast="47" xr6:coauthVersionMax="47" xr10:uidLastSave="{00000000-0000-0000-0000-000000000000}"/>
  <bookViews>
    <workbookView xWindow="-110" yWindow="-110" windowWidth="19420" windowHeight="11020" tabRatio="723" xr2:uid="{00000000-000D-0000-FFFF-FFFF00000000}"/>
  </bookViews>
  <sheets>
    <sheet name="ANEXO I Mediciones_" sheetId="38" r:id="rId1"/>
    <sheet name="ANEXO II ModeloPresOfertas_" sheetId="39" r:id="rId2"/>
  </sheets>
  <definedNames>
    <definedName name="_xlnm.Print_Area" localSheetId="0">'ANEXO I Mediciones_'!$A$1:$J$41</definedName>
    <definedName name="_xlnm.Print_Area" localSheetId="1">'ANEXO II ModeloPresOfertas_'!$A$3:$I$13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39" l="1"/>
  <c r="G35" i="39"/>
  <c r="G33" i="39"/>
  <c r="H51" i="38" l="1"/>
  <c r="G28" i="39"/>
  <c r="G27" i="39"/>
  <c r="G26" i="39"/>
  <c r="G25" i="39"/>
  <c r="G24" i="39"/>
  <c r="G22" i="39"/>
  <c r="G21" i="39"/>
  <c r="G20" i="39"/>
  <c r="G19" i="39"/>
  <c r="H48" i="38"/>
  <c r="H47" i="38"/>
  <c r="H49" i="38"/>
  <c r="H46" i="38"/>
  <c r="H45" i="38"/>
  <c r="H44" i="38"/>
  <c r="H42" i="38"/>
  <c r="H50" i="38"/>
  <c r="H43" i="38"/>
  <c r="G33" i="38" l="1"/>
  <c r="H33" i="38" s="1"/>
  <c r="G30" i="38"/>
  <c r="H30" i="38" s="1"/>
  <c r="G29" i="38"/>
  <c r="H29" i="38" s="1"/>
  <c r="G26" i="38"/>
  <c r="H26" i="38" s="1"/>
  <c r="G25" i="38"/>
  <c r="H25" i="38" s="1"/>
  <c r="G20" i="38"/>
  <c r="H20" i="38" s="1"/>
  <c r="G18" i="38"/>
  <c r="H18" i="38" s="1"/>
  <c r="G16" i="38"/>
  <c r="H16" i="38" s="1"/>
  <c r="G14" i="38"/>
  <c r="H14" i="38" s="1"/>
  <c r="G12" i="38"/>
  <c r="H12" i="38" s="1"/>
  <c r="G10" i="38"/>
  <c r="H10" i="38" s="1"/>
  <c r="H23" i="38"/>
  <c r="H24" i="38"/>
  <c r="H27" i="38"/>
  <c r="H28" i="38"/>
  <c r="H31" i="38"/>
  <c r="H32" i="38"/>
  <c r="H11" i="38"/>
  <c r="H13" i="38"/>
  <c r="H15" i="38"/>
  <c r="H17" i="38"/>
  <c r="H19" i="38"/>
  <c r="H21" i="38"/>
  <c r="H34" i="38" l="1"/>
  <c r="H22" i="38"/>
  <c r="H9" i="38"/>
  <c r="H35" i="38" l="1"/>
  <c r="G8" i="39" s="1"/>
</calcChain>
</file>

<file path=xl/sharedStrings.xml><?xml version="1.0" encoding="utf-8"?>
<sst xmlns="http://schemas.openxmlformats.org/spreadsheetml/2006/main" count="241" uniqueCount="112">
  <si>
    <t>TRAMO</t>
  </si>
  <si>
    <t>m2</t>
  </si>
  <si>
    <t>PK ini</t>
  </si>
  <si>
    <t>PK fin</t>
  </si>
  <si>
    <t>SUPERFICIE (m2)</t>
  </si>
  <si>
    <t>LARGO (m)</t>
  </si>
  <si>
    <t>ANCHO (m)</t>
  </si>
  <si>
    <t>Superficie (m2)</t>
  </si>
  <si>
    <t>Precio Unitario</t>
  </si>
  <si>
    <t>Importe</t>
  </si>
  <si>
    <t>REC</t>
  </si>
  <si>
    <t>RSC</t>
  </si>
  <si>
    <t>RED</t>
  </si>
  <si>
    <t>RSD</t>
  </si>
  <si>
    <t>ml</t>
  </si>
  <si>
    <t>TRATAMIENTO SUPERFICIAL</t>
  </si>
  <si>
    <t>Medición</t>
  </si>
  <si>
    <t>BAIONA - RAMALLOSA</t>
  </si>
  <si>
    <t>0+000</t>
  </si>
  <si>
    <t>1+500</t>
  </si>
  <si>
    <t>1+600</t>
  </si>
  <si>
    <t>2+000</t>
  </si>
  <si>
    <t>2+100</t>
  </si>
  <si>
    <t>2+460</t>
  </si>
  <si>
    <t>2+885</t>
  </si>
  <si>
    <t>3+000</t>
  </si>
  <si>
    <t>3+700</t>
  </si>
  <si>
    <t>3+800</t>
  </si>
  <si>
    <t>4+000</t>
  </si>
  <si>
    <t>4+200</t>
  </si>
  <si>
    <t>4+320</t>
  </si>
  <si>
    <t>4+420</t>
  </si>
  <si>
    <t>4+500</t>
  </si>
  <si>
    <t>CRE / DEC</t>
  </si>
  <si>
    <t>VINCIOS - PUXEIROS</t>
  </si>
  <si>
    <t>17+500</t>
  </si>
  <si>
    <t>18+050</t>
  </si>
  <si>
    <t>18+980</t>
  </si>
  <si>
    <t>21+000</t>
  </si>
  <si>
    <t>21+245</t>
  </si>
  <si>
    <t>21+400</t>
  </si>
  <si>
    <t>21+500</t>
  </si>
  <si>
    <t>21+650</t>
  </si>
  <si>
    <t>22+000</t>
  </si>
  <si>
    <t>21+700</t>
  </si>
  <si>
    <t>21+600</t>
  </si>
  <si>
    <t>21+350</t>
  </si>
  <si>
    <t>17+950</t>
  </si>
  <si>
    <t>CRE</t>
  </si>
  <si>
    <t>DEC</t>
  </si>
  <si>
    <t>MicroF 1 CAPA</t>
  </si>
  <si>
    <t>PK i</t>
  </si>
  <si>
    <t>PK f</t>
  </si>
  <si>
    <t>Sentido</t>
  </si>
  <si>
    <t>Longitud pintada (m)</t>
  </si>
  <si>
    <t>Eje 10</t>
  </si>
  <si>
    <t>Arcén 20</t>
  </si>
  <si>
    <t>Arcén 15</t>
  </si>
  <si>
    <t>Tacos 30</t>
  </si>
  <si>
    <t>Tacos 40</t>
  </si>
  <si>
    <t>CONTINUO</t>
  </si>
  <si>
    <t>5 de 17</t>
  </si>
  <si>
    <t>20 de 24</t>
  </si>
  <si>
    <t>1 de 2</t>
  </si>
  <si>
    <t>Longitud extrusionado (m)</t>
  </si>
  <si>
    <t>Baredo</t>
  </si>
  <si>
    <t>Sabarís</t>
  </si>
  <si>
    <t>Vincios</t>
  </si>
  <si>
    <t>VG-20</t>
  </si>
  <si>
    <t>PK</t>
  </si>
  <si>
    <t>CEBREADO</t>
  </si>
  <si>
    <t>4+100</t>
  </si>
  <si>
    <t>Enlace</t>
  </si>
  <si>
    <t>Ramal</t>
  </si>
  <si>
    <t>Marcas viales</t>
  </si>
  <si>
    <t>Extrusionado línea de 10 cm</t>
  </si>
  <si>
    <t>Extrusionado línea de 15 cm</t>
  </si>
  <si>
    <t>Extrusionado línea de 20 cm</t>
  </si>
  <si>
    <t>Eliminación de extrusionado</t>
  </si>
  <si>
    <r>
      <t>Marca Vial reflectante emulsión</t>
    </r>
    <r>
      <rPr>
        <b/>
        <sz val="11"/>
        <color theme="1"/>
        <rFont val="Book Antiqua"/>
        <family val="1"/>
      </rPr>
      <t xml:space="preserve"> al agua</t>
    </r>
    <r>
      <rPr>
        <sz val="11"/>
        <color theme="1"/>
        <rFont val="Book Antiqua"/>
        <family val="1"/>
      </rPr>
      <t>. Dotación 0,75 kg/m2 pintura y 0,5 kg/m2 microesferas (línea de borde en ramales de</t>
    </r>
    <r>
      <rPr>
        <b/>
        <sz val="11"/>
        <color theme="1"/>
        <rFont val="Book Antiqua"/>
        <family val="1"/>
      </rPr>
      <t xml:space="preserve"> 15 cm</t>
    </r>
    <r>
      <rPr>
        <sz val="11"/>
        <color theme="1"/>
        <rFont val="Book Antiqua"/>
        <family val="1"/>
      </rPr>
      <t xml:space="preserve"> de ancho).</t>
    </r>
  </si>
  <si>
    <r>
      <t>Marca Vial reflectante emulsión</t>
    </r>
    <r>
      <rPr>
        <b/>
        <sz val="11"/>
        <color theme="1"/>
        <rFont val="Book Antiqua"/>
        <family val="1"/>
      </rPr>
      <t xml:space="preserve"> al agua</t>
    </r>
    <r>
      <rPr>
        <sz val="11"/>
        <color theme="1"/>
        <rFont val="Book Antiqua"/>
        <family val="1"/>
      </rPr>
      <t xml:space="preserve">. Dotación 0,75 kg/m2 pintura y 0,5 kg/m2 microesferas (línea de borde en tronco de </t>
    </r>
    <r>
      <rPr>
        <b/>
        <sz val="11"/>
        <color theme="1"/>
        <rFont val="Book Antiqua"/>
        <family val="1"/>
      </rPr>
      <t>20 cm</t>
    </r>
    <r>
      <rPr>
        <sz val="11"/>
        <color theme="1"/>
        <rFont val="Book Antiqua"/>
        <family val="1"/>
      </rPr>
      <t xml:space="preserve"> de ancho).</t>
    </r>
  </si>
  <si>
    <r>
      <t xml:space="preserve">Marca Vial reflectante emulsión </t>
    </r>
    <r>
      <rPr>
        <b/>
        <sz val="11"/>
        <color theme="1"/>
        <rFont val="Book Antiqua"/>
        <family val="1"/>
      </rPr>
      <t>al agua</t>
    </r>
    <r>
      <rPr>
        <sz val="11"/>
        <color theme="1"/>
        <rFont val="Book Antiqua"/>
        <family val="1"/>
      </rPr>
      <t xml:space="preserve">. Dotación 0,75 kg/m2 pintura y 0,5 kg/m2 microesferas (línea de tacos de </t>
    </r>
    <r>
      <rPr>
        <b/>
        <sz val="11"/>
        <color theme="1"/>
        <rFont val="Book Antiqua"/>
        <family val="1"/>
      </rPr>
      <t>30 cm</t>
    </r>
    <r>
      <rPr>
        <sz val="11"/>
        <color theme="1"/>
        <rFont val="Book Antiqua"/>
        <family val="1"/>
      </rPr>
      <t xml:space="preserve"> de ancho, «taqueado»).</t>
    </r>
  </si>
  <si>
    <r>
      <t xml:space="preserve">Marca Vial reflectante emulsión </t>
    </r>
    <r>
      <rPr>
        <b/>
        <sz val="11"/>
        <color theme="1"/>
        <rFont val="Book Antiqua"/>
        <family val="1"/>
      </rPr>
      <t>al agua</t>
    </r>
    <r>
      <rPr>
        <sz val="11"/>
        <color theme="1"/>
        <rFont val="Book Antiqua"/>
        <family val="1"/>
      </rPr>
      <t xml:space="preserve">. Dotación 0,75 kg/m2 pintura y 0,5 kg/m2 microesferas (línea de tacos de </t>
    </r>
    <r>
      <rPr>
        <b/>
        <sz val="11"/>
        <color theme="1"/>
        <rFont val="Book Antiqua"/>
        <family val="1"/>
      </rPr>
      <t>40 cm</t>
    </r>
    <r>
      <rPr>
        <sz val="11"/>
        <color theme="1"/>
        <rFont val="Book Antiqua"/>
        <family val="1"/>
      </rPr>
      <t xml:space="preserve"> de ancho, «taqueado»).</t>
    </r>
  </si>
  <si>
    <r>
      <t xml:space="preserve">Aplicación de 1 capa de microaglomerado en frío MICROF 8 SUP C60BP4 MIC, con una dotación mínima de 11 kg/m2 con árido 0/8 </t>
    </r>
    <r>
      <rPr>
        <b/>
        <sz val="11"/>
        <color theme="1"/>
        <rFont val="Book Antiqua"/>
        <family val="1"/>
      </rPr>
      <t>procedente de la cantera de Portodemouros</t>
    </r>
    <r>
      <rPr>
        <sz val="11"/>
        <color theme="1"/>
        <rFont val="Book Antiqua"/>
        <family val="1"/>
      </rPr>
      <t>, emulsión asfáltica tipo C60BP4 MIC y fibra sintética con una longitud entre 6 y 12 mm y aditivos  (según formula de trabajo) , completamente terminado. </t>
    </r>
  </si>
  <si>
    <t>ANEXO I MEDICIONES</t>
  </si>
  <si>
    <t>ANEXO II MODELO PRESENTACIÓN DE OFERTA</t>
  </si>
  <si>
    <t>ACTUACIONES EN TRONCO</t>
  </si>
  <si>
    <t>MICROAGLOMERADO EN FRÍO</t>
  </si>
  <si>
    <t xml:space="preserve">REPOSICIÓN DE MARCAS VIALES HORIZONTALES </t>
  </si>
  <si>
    <t>Ml</t>
  </si>
  <si>
    <t xml:space="preserve"> Marcas viales reflectantes emulsión al agua</t>
  </si>
  <si>
    <t>Simbolos</t>
  </si>
  <si>
    <r>
      <t xml:space="preserve">Ml Marca Vial reflectante emulsión al agua. Dotación 0,75 kg/m2 pintura y 0,5 kg/m2 microesferas (línea de borde en ramales de </t>
    </r>
    <r>
      <rPr>
        <b/>
        <sz val="10"/>
        <rFont val="Book Antiqua"/>
        <family val="1"/>
      </rPr>
      <t>15</t>
    </r>
    <r>
      <rPr>
        <sz val="10"/>
        <rFont val="Book Antiqua"/>
        <family val="1"/>
      </rPr>
      <t xml:space="preserve"> cm de ancho).</t>
    </r>
  </si>
  <si>
    <r>
      <t>Ml Marca Vial reflectante emulsión al agua. Dotación 0,75 kg/m2 pintura y 0,5 kg/m2 microesferas (línea de borde en tronco de</t>
    </r>
    <r>
      <rPr>
        <b/>
        <sz val="10"/>
        <rFont val="Book Antiqua"/>
        <family val="1"/>
      </rPr>
      <t xml:space="preserve"> 20</t>
    </r>
    <r>
      <rPr>
        <sz val="10"/>
        <rFont val="Book Antiqua"/>
        <family val="1"/>
      </rPr>
      <t xml:space="preserve"> cm de ancho).</t>
    </r>
  </si>
  <si>
    <r>
      <t xml:space="preserve">Ml. Marca vial sonora longitudinal de </t>
    </r>
    <r>
      <rPr>
        <b/>
        <sz val="10"/>
        <rFont val="Book Antiqua"/>
        <family val="1"/>
      </rPr>
      <t>20 cm. de ancho con tacos</t>
    </r>
    <r>
      <rPr>
        <sz val="10"/>
        <rFont val="Book Antiqua"/>
        <family val="1"/>
      </rPr>
      <t xml:space="preserve"> de 100x50x3 mm., con una separación de 17 cm, aplicados por extrusión en caliente, incluso barrido y premarcaje, realmente ejecutado.</t>
    </r>
  </si>
  <si>
    <r>
      <t>M2 Marca Vial reflectante emulsión al agua. Dotación 0,75 kg/m2 pintura y 0,5 kg/m2 microesferas (</t>
    </r>
    <r>
      <rPr>
        <b/>
        <sz val="10"/>
        <color theme="1"/>
        <rFont val="Book Antiqua"/>
        <family val="1"/>
      </rPr>
      <t>símbolos y cebreados</t>
    </r>
    <r>
      <rPr>
        <sz val="10"/>
        <color theme="1"/>
        <rFont val="Book Antiqua"/>
        <family val="1"/>
      </rPr>
      <t>)</t>
    </r>
  </si>
  <si>
    <r>
      <t xml:space="preserve">Ml Marca Vial reflectante emulsión al agua. Dotación 0,75 kg/m2 pintura y 0,5 kg/m2 microesferas (línea de tacos de </t>
    </r>
    <r>
      <rPr>
        <b/>
        <sz val="10"/>
        <rFont val="Book Antiqua"/>
        <family val="1"/>
      </rPr>
      <t xml:space="preserve">30 </t>
    </r>
    <r>
      <rPr>
        <sz val="10"/>
        <rFont val="Book Antiqua"/>
        <family val="1"/>
      </rPr>
      <t xml:space="preserve">cm de ancho, </t>
    </r>
    <r>
      <rPr>
        <b/>
        <sz val="10"/>
        <rFont val="Book Antiqua"/>
        <family val="1"/>
      </rPr>
      <t>«taqueado»</t>
    </r>
    <r>
      <rPr>
        <sz val="10"/>
        <rFont val="Book Antiqua"/>
        <family val="1"/>
      </rPr>
      <t>).</t>
    </r>
  </si>
  <si>
    <r>
      <t>Ml Marca Vial reflectante emulsión al agua. Dotación 0,75 kg/m2 pintura y 0,5 kg/m2 microesferas (línea de tacos de 4</t>
    </r>
    <r>
      <rPr>
        <b/>
        <sz val="10"/>
        <rFont val="Book Antiqua"/>
        <family val="1"/>
      </rPr>
      <t xml:space="preserve">0 </t>
    </r>
    <r>
      <rPr>
        <sz val="10"/>
        <rFont val="Book Antiqua"/>
        <family val="1"/>
      </rPr>
      <t xml:space="preserve">cm de ancho, </t>
    </r>
    <r>
      <rPr>
        <b/>
        <sz val="10"/>
        <rFont val="Book Antiqua"/>
        <family val="1"/>
      </rPr>
      <t>«taqueado»</t>
    </r>
    <r>
      <rPr>
        <sz val="10"/>
        <rFont val="Book Antiqua"/>
        <family val="1"/>
      </rPr>
      <t>).</t>
    </r>
  </si>
  <si>
    <r>
      <t>Ml. Marca vial sonora longitudinal de 1</t>
    </r>
    <r>
      <rPr>
        <b/>
        <sz val="10"/>
        <rFont val="Book Antiqua"/>
        <family val="1"/>
      </rPr>
      <t>0 cm. de ancho con tacos</t>
    </r>
    <r>
      <rPr>
        <sz val="10"/>
        <rFont val="Book Antiqua"/>
        <family val="1"/>
      </rPr>
      <t xml:space="preserve"> de 100x50x3 mm., con una separación de 17 cm, aplicados por extrusión en caliente, incluso barrido y premarcaje, realmente ejecutado.</t>
    </r>
  </si>
  <si>
    <r>
      <t>Ml. Marca vial sonora longitudinal de 15</t>
    </r>
    <r>
      <rPr>
        <b/>
        <sz val="10"/>
        <rFont val="Book Antiqua"/>
        <family val="1"/>
      </rPr>
      <t xml:space="preserve"> cm. de ancho con tacos</t>
    </r>
    <r>
      <rPr>
        <sz val="10"/>
        <rFont val="Book Antiqua"/>
        <family val="1"/>
      </rPr>
      <t xml:space="preserve"> de 100x50x3 mm., con una separación de 17 cm, aplicados por extrusión en caliente, incluso barrido y premarcaje, realmente ejecutado.</t>
    </r>
  </si>
  <si>
    <t>Ml. Marca vial de 10 cm de ancho con pintura blanca termoplástica en caliente y microesferas, realmente pintado.</t>
  </si>
  <si>
    <t>RESUMEN</t>
  </si>
  <si>
    <t>DETALLE SH TRONCO</t>
  </si>
  <si>
    <t>DETALLE SH ENLACES</t>
  </si>
  <si>
    <t>DETALLE SH SÍMBOLOS</t>
  </si>
  <si>
    <t>SUBTOTAL 1</t>
  </si>
  <si>
    <t>SUBTOTAL 2</t>
  </si>
  <si>
    <t>TOTAL</t>
  </si>
  <si>
    <t>TOTAL CON IVA</t>
  </si>
  <si>
    <t>Fecha y sello/firma empresa:</t>
  </si>
  <si>
    <r>
      <t xml:space="preserve">Ml. Marca vial de </t>
    </r>
    <r>
      <rPr>
        <b/>
        <sz val="11"/>
        <color theme="1"/>
        <rFont val="Book Antiqua"/>
        <family val="1"/>
      </rPr>
      <t>10 cm</t>
    </r>
    <r>
      <rPr>
        <sz val="11"/>
        <color theme="1"/>
        <rFont val="Book Antiqua"/>
        <family val="1"/>
      </rPr>
      <t xml:space="preserve"> de ancho con pintura blanca </t>
    </r>
    <r>
      <rPr>
        <b/>
        <sz val="11"/>
        <color theme="1"/>
        <rFont val="Book Antiqua"/>
        <family val="1"/>
      </rPr>
      <t>termoplástica</t>
    </r>
    <r>
      <rPr>
        <sz val="11"/>
        <color theme="1"/>
        <rFont val="Book Antiqua"/>
        <family val="1"/>
      </rPr>
      <t xml:space="preserve"> en caliente y microesferas, realmente pintado.</t>
    </r>
  </si>
  <si>
    <r>
      <t>M2 Marca Vial reflectante emulsión al agua. Dotación 0,75 kg/m2 pintura y 0,5 kg/m2 microesferas (</t>
    </r>
    <r>
      <rPr>
        <b/>
        <sz val="11"/>
        <color theme="1"/>
        <rFont val="Book Antiqua"/>
        <family val="1"/>
      </rPr>
      <t>símbolos y cebreados</t>
    </r>
    <r>
      <rPr>
        <sz val="11"/>
        <color theme="1"/>
        <rFont val="Book Antiqua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</si>
</sst>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_€"/>
    <numFmt numFmtId="165" formatCode="#,##0.00\ _€"/>
    <numFmt numFmtId="166" formatCode="00\+000"/>
    <numFmt numFmtId="167" formatCode="0.0"/>
    <numFmt numFmtId="168" formatCode="#,##0.000"/>
    <numFmt numFmtId="169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6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8"/>
      <name val="Book Antiqua"/>
      <family val="1"/>
    </font>
    <font>
      <sz val="16"/>
      <color theme="1"/>
      <name val="Book Antiqua"/>
      <family val="1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0"/>
      <name val="Book Antiqua"/>
      <family val="1"/>
    </font>
    <font>
      <sz val="10"/>
      <name val="Book Antiqua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theme="3" tint="-0.499984740745262"/>
      <name val="Book Antiqua"/>
      <family val="1"/>
    </font>
    <font>
      <b/>
      <sz val="10"/>
      <color indexed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43" fontId="14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4" fillId="0" borderId="0" xfId="0" applyFont="1" applyFill="1"/>
    <xf numFmtId="0" fontId="5" fillId="3" borderId="0" xfId="0" applyFont="1" applyFill="1"/>
    <xf numFmtId="0" fontId="4" fillId="3" borderId="0" xfId="0" applyFont="1" applyFill="1"/>
    <xf numFmtId="166" fontId="3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3" fillId="3" borderId="0" xfId="0" applyFont="1" applyFill="1"/>
    <xf numFmtId="0" fontId="3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/>
    <xf numFmtId="0" fontId="3" fillId="4" borderId="12" xfId="0" applyFont="1" applyFill="1" applyBorder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0" fontId="8" fillId="0" borderId="0" xfId="0" applyFont="1"/>
    <xf numFmtId="0" fontId="15" fillId="0" borderId="0" xfId="0" applyFont="1"/>
    <xf numFmtId="164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0" fontId="16" fillId="3" borderId="0" xfId="0" applyFont="1" applyFill="1"/>
    <xf numFmtId="166" fontId="15" fillId="3" borderId="0" xfId="0" applyNumberFormat="1" applyFont="1" applyFill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167" fontId="15" fillId="3" borderId="0" xfId="0" applyNumberFormat="1" applyFont="1" applyFill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/>
    </xf>
    <xf numFmtId="0" fontId="16" fillId="0" borderId="0" xfId="0" applyFont="1" applyFill="1"/>
    <xf numFmtId="166" fontId="15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/>
    <xf numFmtId="0" fontId="15" fillId="0" borderId="0" xfId="0" applyFont="1" applyFill="1"/>
    <xf numFmtId="0" fontId="16" fillId="0" borderId="0" xfId="0" applyFont="1"/>
    <xf numFmtId="166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166" fontId="16" fillId="3" borderId="13" xfId="0" applyNumberFormat="1" applyFont="1" applyFill="1" applyBorder="1" applyAlignment="1">
      <alignment horizontal="center" vertical="center" wrapText="1"/>
    </xf>
    <xf numFmtId="166" fontId="16" fillId="3" borderId="5" xfId="0" applyNumberFormat="1" applyFont="1" applyFill="1" applyBorder="1" applyAlignment="1">
      <alignment horizontal="center" vertical="center" wrapText="1"/>
    </xf>
    <xf numFmtId="3" fontId="16" fillId="3" borderId="13" xfId="0" applyNumberFormat="1" applyFont="1" applyFill="1" applyBorder="1" applyAlignment="1">
      <alignment horizontal="center" vertical="center" wrapText="1"/>
    </xf>
    <xf numFmtId="167" fontId="16" fillId="3" borderId="13" xfId="0" applyNumberFormat="1" applyFont="1" applyFill="1" applyBorder="1" applyAlignment="1">
      <alignment horizontal="center" vertic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0" fontId="15" fillId="0" borderId="13" xfId="0" applyFont="1" applyBorder="1"/>
    <xf numFmtId="168" fontId="17" fillId="5" borderId="4" xfId="0" applyNumberFormat="1" applyFont="1" applyFill="1" applyBorder="1" applyAlignment="1">
      <alignment horizontal="center"/>
    </xf>
    <xf numFmtId="168" fontId="17" fillId="5" borderId="13" xfId="0" applyNumberFormat="1" applyFont="1" applyFill="1" applyBorder="1" applyAlignment="1">
      <alignment horizontal="center"/>
    </xf>
    <xf numFmtId="3" fontId="17" fillId="5" borderId="4" xfId="0" applyNumberFormat="1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/>
    </xf>
    <xf numFmtId="0" fontId="15" fillId="0" borderId="14" xfId="0" applyFont="1" applyBorder="1"/>
    <xf numFmtId="168" fontId="17" fillId="5" borderId="0" xfId="0" applyNumberFormat="1" applyFont="1" applyFill="1" applyBorder="1" applyAlignment="1">
      <alignment horizontal="center"/>
    </xf>
    <xf numFmtId="168" fontId="17" fillId="5" borderId="14" xfId="0" applyNumberFormat="1" applyFont="1" applyFill="1" applyBorder="1" applyAlignment="1">
      <alignment horizontal="center"/>
    </xf>
    <xf numFmtId="3" fontId="17" fillId="5" borderId="0" xfId="0" applyNumberFormat="1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3" fontId="15" fillId="0" borderId="7" xfId="0" applyNumberFormat="1" applyFont="1" applyBorder="1" applyAlignment="1">
      <alignment horizontal="center" vertical="center"/>
    </xf>
    <xf numFmtId="168" fontId="12" fillId="5" borderId="0" xfId="0" applyNumberFormat="1" applyFont="1" applyFill="1" applyBorder="1" applyAlignment="1">
      <alignment horizontal="center"/>
    </xf>
    <xf numFmtId="168" fontId="12" fillId="5" borderId="14" xfId="0" applyNumberFormat="1" applyFont="1" applyFill="1" applyBorder="1" applyAlignment="1">
      <alignment horizontal="center"/>
    </xf>
    <xf numFmtId="3" fontId="12" fillId="5" borderId="0" xfId="0" applyNumberFormat="1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5" fillId="0" borderId="2" xfId="0" applyFont="1" applyBorder="1"/>
    <xf numFmtId="168" fontId="12" fillId="5" borderId="9" xfId="0" applyNumberFormat="1" applyFont="1" applyFill="1" applyBorder="1" applyAlignment="1">
      <alignment horizontal="center"/>
    </xf>
    <xf numFmtId="168" fontId="12" fillId="5" borderId="2" xfId="0" applyNumberFormat="1" applyFont="1" applyFill="1" applyBorder="1" applyAlignment="1">
      <alignment horizontal="center"/>
    </xf>
    <xf numFmtId="3" fontId="12" fillId="5" borderId="9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5" fillId="0" borderId="15" xfId="0" applyNumberFormat="1" applyFont="1" applyBorder="1" applyAlignment="1">
      <alignment horizontal="center" vertical="center"/>
    </xf>
    <xf numFmtId="168" fontId="12" fillId="5" borderId="4" xfId="0" applyNumberFormat="1" applyFont="1" applyFill="1" applyBorder="1" applyAlignment="1">
      <alignment horizontal="center"/>
    </xf>
    <xf numFmtId="168" fontId="12" fillId="5" borderId="13" xfId="0" applyNumberFormat="1" applyFont="1" applyFill="1" applyBorder="1" applyAlignment="1">
      <alignment horizontal="center"/>
    </xf>
    <xf numFmtId="3" fontId="12" fillId="5" borderId="4" xfId="0" applyNumberFormat="1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/>
    <xf numFmtId="166" fontId="15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vertical="center"/>
    </xf>
    <xf numFmtId="165" fontId="16" fillId="0" borderId="0" xfId="0" applyNumberFormat="1" applyFont="1" applyAlignment="1">
      <alignment horizontal="center"/>
    </xf>
    <xf numFmtId="0" fontId="15" fillId="3" borderId="0" xfId="0" applyFont="1" applyFill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 applyFill="1"/>
    <xf numFmtId="0" fontId="12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15" fillId="0" borderId="16" xfId="0" applyFont="1" applyBorder="1" applyAlignment="1">
      <alignment horizontal="center"/>
    </xf>
    <xf numFmtId="0" fontId="15" fillId="0" borderId="34" xfId="0" applyFont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21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 applyFill="1" applyBorder="1" applyAlignment="1"/>
    <xf numFmtId="0" fontId="15" fillId="0" borderId="0" xfId="0" applyFont="1" applyFill="1" applyBorder="1"/>
    <xf numFmtId="4" fontId="15" fillId="0" borderId="0" xfId="0" applyNumberFormat="1" applyFont="1" applyAlignment="1">
      <alignment horizont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43" fontId="15" fillId="0" borderId="0" xfId="5" applyFont="1" applyFill="1" applyBorder="1"/>
    <xf numFmtId="43" fontId="15" fillId="0" borderId="0" xfId="5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169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164" fontId="15" fillId="3" borderId="0" xfId="0" applyNumberFormat="1" applyFont="1" applyFill="1"/>
    <xf numFmtId="0" fontId="16" fillId="0" borderId="22" xfId="0" applyFont="1" applyFill="1" applyBorder="1" applyAlignment="1">
      <alignment horizontal="left"/>
    </xf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169" fontId="12" fillId="0" borderId="23" xfId="0" applyNumberFormat="1" applyFont="1" applyFill="1" applyBorder="1" applyAlignment="1">
      <alignment horizontal="center"/>
    </xf>
    <xf numFmtId="169" fontId="12" fillId="0" borderId="16" xfId="0" applyNumberFormat="1" applyFont="1" applyFill="1" applyBorder="1" applyAlignment="1">
      <alignment horizontal="center"/>
    </xf>
    <xf numFmtId="169" fontId="12" fillId="0" borderId="26" xfId="0" applyNumberFormat="1" applyFont="1" applyFill="1" applyBorder="1" applyAlignment="1">
      <alignment horizontal="center"/>
    </xf>
    <xf numFmtId="169" fontId="12" fillId="0" borderId="23" xfId="0" applyNumberFormat="1" applyFont="1" applyFill="1" applyBorder="1"/>
    <xf numFmtId="169" fontId="12" fillId="0" borderId="16" xfId="0" applyNumberFormat="1" applyFont="1" applyFill="1" applyBorder="1"/>
    <xf numFmtId="169" fontId="12" fillId="0" borderId="26" xfId="0" applyNumberFormat="1" applyFont="1" applyFill="1" applyBorder="1"/>
    <xf numFmtId="169" fontId="12" fillId="0" borderId="25" xfId="0" applyNumberFormat="1" applyFont="1" applyFill="1" applyBorder="1" applyAlignment="1">
      <alignment horizontal="center"/>
    </xf>
    <xf numFmtId="169" fontId="12" fillId="0" borderId="17" xfId="0" applyNumberFormat="1" applyFont="1" applyFill="1" applyBorder="1" applyAlignment="1">
      <alignment horizontal="center"/>
    </xf>
    <xf numFmtId="169" fontId="12" fillId="0" borderId="33" xfId="0" applyNumberFormat="1" applyFont="1" applyFill="1" applyBorder="1" applyAlignment="1">
      <alignment horizontal="center"/>
    </xf>
    <xf numFmtId="169" fontId="12" fillId="0" borderId="25" xfId="0" applyNumberFormat="1" applyFont="1" applyFill="1" applyBorder="1"/>
    <xf numFmtId="169" fontId="12" fillId="0" borderId="17" xfId="0" applyNumberFormat="1" applyFont="1" applyFill="1" applyBorder="1"/>
    <xf numFmtId="169" fontId="12" fillId="0" borderId="33" xfId="0" applyNumberFormat="1" applyFont="1" applyFill="1" applyBorder="1"/>
    <xf numFmtId="169" fontId="16" fillId="0" borderId="0" xfId="0" applyNumberFormat="1" applyFont="1" applyFill="1"/>
    <xf numFmtId="0" fontId="16" fillId="0" borderId="25" xfId="0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49" fontId="16" fillId="0" borderId="33" xfId="0" applyNumberFormat="1" applyFont="1" applyFill="1" applyBorder="1" applyAlignment="1">
      <alignment horizontal="center"/>
    </xf>
    <xf numFmtId="169" fontId="12" fillId="0" borderId="23" xfId="0" applyNumberFormat="1" applyFont="1" applyFill="1" applyBorder="1" applyAlignment="1">
      <alignment horizontal="right"/>
    </xf>
    <xf numFmtId="169" fontId="12" fillId="0" borderId="16" xfId="0" applyNumberFormat="1" applyFont="1" applyFill="1" applyBorder="1" applyAlignment="1">
      <alignment horizontal="right"/>
    </xf>
    <xf numFmtId="169" fontId="12" fillId="0" borderId="26" xfId="0" applyNumberFormat="1" applyFont="1" applyFill="1" applyBorder="1" applyAlignment="1">
      <alignment horizontal="right"/>
    </xf>
    <xf numFmtId="169" fontId="12" fillId="0" borderId="34" xfId="0" applyNumberFormat="1" applyFont="1" applyFill="1" applyBorder="1" applyAlignment="1">
      <alignment horizontal="right"/>
    </xf>
    <xf numFmtId="169" fontId="12" fillId="0" borderId="18" xfId="0" applyNumberFormat="1" applyFont="1" applyFill="1" applyBorder="1" applyAlignment="1">
      <alignment horizontal="right"/>
    </xf>
    <xf numFmtId="169" fontId="12" fillId="0" borderId="35" xfId="0" applyNumberFormat="1" applyFont="1" applyFill="1" applyBorder="1" applyAlignment="1">
      <alignment horizontal="right"/>
    </xf>
    <xf numFmtId="169" fontId="12" fillId="0" borderId="36" xfId="0" applyNumberFormat="1" applyFont="1" applyFill="1" applyBorder="1" applyAlignment="1">
      <alignment horizontal="right"/>
    </xf>
    <xf numFmtId="169" fontId="12" fillId="0" borderId="2" xfId="0" applyNumberFormat="1" applyFont="1" applyFill="1" applyBorder="1" applyAlignment="1">
      <alignment horizontal="right"/>
    </xf>
    <xf numFmtId="169" fontId="12" fillId="0" borderId="37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left" vertical="top" wrapText="1"/>
    </xf>
    <xf numFmtId="4" fontId="12" fillId="0" borderId="11" xfId="0" applyNumberFormat="1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164" fontId="15" fillId="0" borderId="13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top"/>
    </xf>
    <xf numFmtId="0" fontId="13" fillId="0" borderId="47" xfId="0" applyFont="1" applyBorder="1" applyAlignment="1">
      <alignment horizontal="left" vertical="top"/>
    </xf>
    <xf numFmtId="0" fontId="13" fillId="0" borderId="48" xfId="0" applyFont="1" applyBorder="1" applyAlignment="1">
      <alignment horizontal="left" vertical="top"/>
    </xf>
    <xf numFmtId="0" fontId="13" fillId="0" borderId="49" xfId="0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/>
    </xf>
    <xf numFmtId="0" fontId="13" fillId="0" borderId="51" xfId="0" applyFont="1" applyBorder="1" applyAlignment="1">
      <alignment horizontal="left" vertical="top"/>
    </xf>
  </cellXfs>
  <cellStyles count="6">
    <cellStyle name="Millares" xfId="5" builtinId="3"/>
    <cellStyle name="Normal" xfId="0" builtinId="0"/>
    <cellStyle name="Normal 2" xfId="1" xr:uid="{00000000-0005-0000-0000-000001000000}"/>
    <cellStyle name="Normal 2 2 2" xfId="3" xr:uid="{9FFB4739-FD57-45DD-B176-82187C2CB886}"/>
    <cellStyle name="Normal 3" xfId="4" xr:uid="{2FEEE0F9-5B29-46F2-9EFA-48909DF8A58D}"/>
    <cellStyle name="Porcentaje 2" xfId="2" xr:uid="{00000000-0005-0000-0000-000002000000}"/>
  </cellStyles>
  <dxfs count="0"/>
  <tableStyles count="0" defaultTableStyle="TableStyleMedium9" defaultPivotStyle="PivotStyleLight16"/>
  <colors>
    <mruColors>
      <color rgb="FF359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5262-D659-4176-AC7E-F1CF6220DF2A}">
  <sheetPr>
    <pageSetUpPr fitToPage="1"/>
  </sheetPr>
  <dimension ref="A1:O97"/>
  <sheetViews>
    <sheetView showGridLines="0" tabSelected="1" zoomScale="70" zoomScaleNormal="70" workbookViewId="0"/>
  </sheetViews>
  <sheetFormatPr baseColWidth="10" defaultColWidth="15.26953125" defaultRowHeight="13" x14ac:dyDescent="0.3"/>
  <cols>
    <col min="1" max="1" width="26.81640625" style="23" customWidth="1"/>
    <col min="2" max="2" width="15.26953125" style="23"/>
    <col min="3" max="3" width="24.453125" style="23" customWidth="1"/>
    <col min="4" max="4" width="17.453125" style="23" customWidth="1"/>
    <col min="5" max="5" width="14.81640625" style="23" customWidth="1"/>
    <col min="6" max="7" width="15.26953125" style="23"/>
    <col min="8" max="8" width="16.453125" style="89" bestFit="1" customWidth="1"/>
    <col min="9" max="9" width="17.81640625" style="23" bestFit="1" customWidth="1"/>
    <col min="10" max="10" width="51.81640625" style="23" customWidth="1"/>
    <col min="11" max="11" width="11.54296875" style="23" bestFit="1" customWidth="1"/>
    <col min="12" max="13" width="13.7265625" style="23" bestFit="1" customWidth="1"/>
    <col min="14" max="14" width="11.54296875" style="23" bestFit="1" customWidth="1"/>
    <col min="15" max="15" width="13.7265625" style="23" bestFit="1" customWidth="1"/>
    <col min="16" max="16384" width="15.26953125" style="23"/>
  </cols>
  <sheetData>
    <row r="1" spans="1:15" x14ac:dyDescent="0.3">
      <c r="F1" s="24"/>
      <c r="G1" s="24"/>
      <c r="H1" s="25"/>
      <c r="I1" s="26"/>
    </row>
    <row r="2" spans="1:15" ht="15.5" x14ac:dyDescent="0.35">
      <c r="A2" s="13" t="s">
        <v>84</v>
      </c>
      <c r="B2" s="27"/>
      <c r="C2" s="27"/>
      <c r="D2" s="28"/>
      <c r="E2" s="28"/>
      <c r="F2" s="29"/>
      <c r="G2" s="30"/>
      <c r="H2" s="29"/>
      <c r="I2" s="31"/>
      <c r="J2" s="142"/>
      <c r="K2" s="84"/>
      <c r="L2" s="84"/>
      <c r="M2" s="84"/>
      <c r="N2" s="84"/>
      <c r="O2" s="84"/>
    </row>
    <row r="3" spans="1:15" s="38" customFormat="1" x14ac:dyDescent="0.3">
      <c r="A3" s="32"/>
      <c r="B3" s="32"/>
      <c r="C3" s="32"/>
      <c r="D3" s="33"/>
      <c r="E3" s="33"/>
      <c r="F3" s="34"/>
      <c r="G3" s="35"/>
      <c r="H3" s="34"/>
      <c r="I3" s="36"/>
      <c r="J3" s="37"/>
    </row>
    <row r="4" spans="1:15" x14ac:dyDescent="0.3">
      <c r="A4" s="27" t="s">
        <v>87</v>
      </c>
      <c r="B4" s="27"/>
      <c r="C4" s="27"/>
      <c r="D4" s="28"/>
      <c r="E4" s="28"/>
      <c r="F4" s="29"/>
      <c r="G4" s="30"/>
      <c r="H4" s="29"/>
      <c r="I4" s="31"/>
      <c r="J4" s="84"/>
      <c r="K4" s="84"/>
      <c r="L4" s="84"/>
      <c r="M4" s="84"/>
      <c r="N4" s="84"/>
      <c r="O4" s="84"/>
    </row>
    <row r="5" spans="1:15" x14ac:dyDescent="0.3">
      <c r="B5" s="39"/>
      <c r="D5" s="40"/>
      <c r="E5" s="40"/>
      <c r="F5" s="41"/>
      <c r="G5" s="42"/>
      <c r="H5" s="41"/>
      <c r="I5" s="43"/>
    </row>
    <row r="6" spans="1:15" x14ac:dyDescent="0.3">
      <c r="A6" s="32" t="s">
        <v>86</v>
      </c>
      <c r="B6" s="32"/>
      <c r="D6" s="40"/>
      <c r="E6" s="40"/>
      <c r="F6" s="41"/>
      <c r="G6" s="42"/>
      <c r="H6" s="41"/>
      <c r="I6" s="43"/>
    </row>
    <row r="7" spans="1:15" x14ac:dyDescent="0.3">
      <c r="B7" s="39"/>
      <c r="D7" s="40"/>
      <c r="E7" s="40"/>
      <c r="F7" s="41"/>
      <c r="G7" s="42"/>
      <c r="H7" s="41"/>
      <c r="I7" s="43"/>
    </row>
    <row r="8" spans="1:15" ht="26" x14ac:dyDescent="0.3">
      <c r="B8" s="39"/>
      <c r="C8" s="44" t="s">
        <v>0</v>
      </c>
      <c r="D8" s="45" t="s">
        <v>2</v>
      </c>
      <c r="E8" s="46" t="s">
        <v>3</v>
      </c>
      <c r="F8" s="47" t="s">
        <v>5</v>
      </c>
      <c r="G8" s="48" t="s">
        <v>6</v>
      </c>
      <c r="H8" s="47" t="s">
        <v>4</v>
      </c>
      <c r="I8" s="49" t="s">
        <v>15</v>
      </c>
    </row>
    <row r="9" spans="1:15" x14ac:dyDescent="0.3">
      <c r="B9" s="213" t="s">
        <v>33</v>
      </c>
      <c r="C9" s="50" t="s">
        <v>17</v>
      </c>
      <c r="D9" s="51" t="s">
        <v>18</v>
      </c>
      <c r="E9" s="52" t="s">
        <v>19</v>
      </c>
      <c r="F9" s="53">
        <v>1500</v>
      </c>
      <c r="G9" s="54">
        <v>12</v>
      </c>
      <c r="H9" s="55">
        <f>+G9*F9</f>
        <v>18000</v>
      </c>
      <c r="I9" s="210" t="s">
        <v>50</v>
      </c>
    </row>
    <row r="10" spans="1:15" x14ac:dyDescent="0.3">
      <c r="B10" s="214"/>
      <c r="C10" s="56" t="s">
        <v>17</v>
      </c>
      <c r="D10" s="57" t="s">
        <v>19</v>
      </c>
      <c r="E10" s="58" t="s">
        <v>20</v>
      </c>
      <c r="F10" s="59">
        <v>100</v>
      </c>
      <c r="G10" s="60">
        <f>(15.5+12)/2</f>
        <v>13.75</v>
      </c>
      <c r="H10" s="61">
        <f t="shared" ref="H10:H21" si="0">+G10*F10</f>
        <v>1375</v>
      </c>
      <c r="I10" s="211"/>
    </row>
    <row r="11" spans="1:15" x14ac:dyDescent="0.3">
      <c r="B11" s="214"/>
      <c r="C11" s="56" t="s">
        <v>17</v>
      </c>
      <c r="D11" s="57" t="s">
        <v>20</v>
      </c>
      <c r="E11" s="58" t="s">
        <v>21</v>
      </c>
      <c r="F11" s="59">
        <v>400</v>
      </c>
      <c r="G11" s="60">
        <v>15.5</v>
      </c>
      <c r="H11" s="61">
        <f t="shared" si="0"/>
        <v>6200</v>
      </c>
      <c r="I11" s="211"/>
    </row>
    <row r="12" spans="1:15" x14ac:dyDescent="0.3">
      <c r="B12" s="214"/>
      <c r="C12" s="56" t="s">
        <v>17</v>
      </c>
      <c r="D12" s="57" t="s">
        <v>21</v>
      </c>
      <c r="E12" s="58" t="s">
        <v>22</v>
      </c>
      <c r="F12" s="59">
        <v>100</v>
      </c>
      <c r="G12" s="60">
        <f>(15.5+11.6)/2</f>
        <v>13.55</v>
      </c>
      <c r="H12" s="61">
        <f t="shared" si="0"/>
        <v>1355</v>
      </c>
      <c r="I12" s="211"/>
    </row>
    <row r="13" spans="1:15" x14ac:dyDescent="0.3">
      <c r="B13" s="214"/>
      <c r="C13" s="56" t="s">
        <v>17</v>
      </c>
      <c r="D13" s="57" t="s">
        <v>22</v>
      </c>
      <c r="E13" s="58" t="s">
        <v>23</v>
      </c>
      <c r="F13" s="59">
        <v>360</v>
      </c>
      <c r="G13" s="60">
        <v>11.6</v>
      </c>
      <c r="H13" s="61">
        <f t="shared" si="0"/>
        <v>4176</v>
      </c>
      <c r="I13" s="211"/>
    </row>
    <row r="14" spans="1:15" x14ac:dyDescent="0.3">
      <c r="B14" s="214"/>
      <c r="C14" s="56" t="s">
        <v>17</v>
      </c>
      <c r="D14" s="62" t="s">
        <v>24</v>
      </c>
      <c r="E14" s="63" t="s">
        <v>25</v>
      </c>
      <c r="F14" s="64">
        <v>115</v>
      </c>
      <c r="G14" s="65">
        <f>(11.6+7.9)/2</f>
        <v>9.75</v>
      </c>
      <c r="H14" s="61">
        <f t="shared" si="0"/>
        <v>1121.25</v>
      </c>
      <c r="I14" s="211"/>
    </row>
    <row r="15" spans="1:15" x14ac:dyDescent="0.3">
      <c r="B15" s="214"/>
      <c r="C15" s="56" t="s">
        <v>17</v>
      </c>
      <c r="D15" s="62" t="s">
        <v>25</v>
      </c>
      <c r="E15" s="63" t="s">
        <v>26</v>
      </c>
      <c r="F15" s="64">
        <v>700</v>
      </c>
      <c r="G15" s="65">
        <v>11.6</v>
      </c>
      <c r="H15" s="61">
        <f t="shared" si="0"/>
        <v>8120</v>
      </c>
      <c r="I15" s="211"/>
    </row>
    <row r="16" spans="1:15" x14ac:dyDescent="0.3">
      <c r="B16" s="214"/>
      <c r="C16" s="56" t="s">
        <v>17</v>
      </c>
      <c r="D16" s="62" t="s">
        <v>26</v>
      </c>
      <c r="E16" s="63" t="s">
        <v>27</v>
      </c>
      <c r="F16" s="64">
        <v>100</v>
      </c>
      <c r="G16" s="65">
        <f>(11.6+15.5)/2</f>
        <v>13.55</v>
      </c>
      <c r="H16" s="61">
        <f t="shared" si="0"/>
        <v>1355</v>
      </c>
      <c r="I16" s="211"/>
    </row>
    <row r="17" spans="2:9" x14ac:dyDescent="0.3">
      <c r="B17" s="214"/>
      <c r="C17" s="56" t="s">
        <v>17</v>
      </c>
      <c r="D17" s="62" t="s">
        <v>27</v>
      </c>
      <c r="E17" s="63" t="s">
        <v>28</v>
      </c>
      <c r="F17" s="64">
        <v>200</v>
      </c>
      <c r="G17" s="65">
        <v>15.5</v>
      </c>
      <c r="H17" s="61">
        <f t="shared" si="0"/>
        <v>3100</v>
      </c>
      <c r="I17" s="211"/>
    </row>
    <row r="18" spans="2:9" x14ac:dyDescent="0.3">
      <c r="B18" s="214"/>
      <c r="C18" s="56" t="s">
        <v>17</v>
      </c>
      <c r="D18" s="62" t="s">
        <v>28</v>
      </c>
      <c r="E18" s="63" t="s">
        <v>29</v>
      </c>
      <c r="F18" s="64">
        <v>200</v>
      </c>
      <c r="G18" s="65">
        <f>(15.5+12)/2</f>
        <v>13.75</v>
      </c>
      <c r="H18" s="61">
        <f t="shared" si="0"/>
        <v>2750</v>
      </c>
      <c r="I18" s="211"/>
    </row>
    <row r="19" spans="2:9" x14ac:dyDescent="0.3">
      <c r="B19" s="214"/>
      <c r="C19" s="56" t="s">
        <v>17</v>
      </c>
      <c r="D19" s="62" t="s">
        <v>29</v>
      </c>
      <c r="E19" s="63" t="s">
        <v>30</v>
      </c>
      <c r="F19" s="64">
        <v>120</v>
      </c>
      <c r="G19" s="65">
        <v>12</v>
      </c>
      <c r="H19" s="61">
        <f t="shared" si="0"/>
        <v>1440</v>
      </c>
      <c r="I19" s="211"/>
    </row>
    <row r="20" spans="2:9" x14ac:dyDescent="0.3">
      <c r="B20" s="214"/>
      <c r="C20" s="56" t="s">
        <v>17</v>
      </c>
      <c r="D20" s="62" t="s">
        <v>30</v>
      </c>
      <c r="E20" s="63" t="s">
        <v>31</v>
      </c>
      <c r="F20" s="64">
        <v>100</v>
      </c>
      <c r="G20" s="65">
        <f>(15+12)/2</f>
        <v>13.5</v>
      </c>
      <c r="H20" s="61">
        <f t="shared" si="0"/>
        <v>1350</v>
      </c>
      <c r="I20" s="211"/>
    </row>
    <row r="21" spans="2:9" x14ac:dyDescent="0.3">
      <c r="B21" s="215"/>
      <c r="C21" s="66" t="s">
        <v>17</v>
      </c>
      <c r="D21" s="67" t="s">
        <v>31</v>
      </c>
      <c r="E21" s="68" t="s">
        <v>32</v>
      </c>
      <c r="F21" s="69">
        <v>80</v>
      </c>
      <c r="G21" s="70">
        <v>11.4</v>
      </c>
      <c r="H21" s="71">
        <f t="shared" si="0"/>
        <v>912</v>
      </c>
      <c r="I21" s="211"/>
    </row>
    <row r="22" spans="2:9" x14ac:dyDescent="0.3">
      <c r="B22" s="213" t="s">
        <v>48</v>
      </c>
      <c r="C22" s="50" t="s">
        <v>34</v>
      </c>
      <c r="D22" s="72" t="s">
        <v>35</v>
      </c>
      <c r="E22" s="73" t="s">
        <v>36</v>
      </c>
      <c r="F22" s="74">
        <v>550</v>
      </c>
      <c r="G22" s="75">
        <v>7.9</v>
      </c>
      <c r="H22" s="55">
        <f>+G22*F22</f>
        <v>4345</v>
      </c>
      <c r="I22" s="211"/>
    </row>
    <row r="23" spans="2:9" x14ac:dyDescent="0.3">
      <c r="B23" s="214"/>
      <c r="C23" s="56" t="s">
        <v>34</v>
      </c>
      <c r="D23" s="62" t="s">
        <v>37</v>
      </c>
      <c r="E23" s="63" t="s">
        <v>38</v>
      </c>
      <c r="F23" s="64">
        <v>2020</v>
      </c>
      <c r="G23" s="65">
        <v>7.9</v>
      </c>
      <c r="H23" s="61">
        <f t="shared" ref="H23:H33" si="1">+G23*F23</f>
        <v>15958</v>
      </c>
      <c r="I23" s="211"/>
    </row>
    <row r="24" spans="2:9" x14ac:dyDescent="0.3">
      <c r="B24" s="214"/>
      <c r="C24" s="56" t="s">
        <v>34</v>
      </c>
      <c r="D24" s="62" t="s">
        <v>39</v>
      </c>
      <c r="E24" s="63" t="s">
        <v>40</v>
      </c>
      <c r="F24" s="64">
        <v>155</v>
      </c>
      <c r="G24" s="65">
        <v>7.6</v>
      </c>
      <c r="H24" s="61">
        <f t="shared" si="1"/>
        <v>1178</v>
      </c>
      <c r="I24" s="211"/>
    </row>
    <row r="25" spans="2:9" x14ac:dyDescent="0.3">
      <c r="B25" s="214"/>
      <c r="C25" s="56" t="s">
        <v>34</v>
      </c>
      <c r="D25" s="62" t="s">
        <v>40</v>
      </c>
      <c r="E25" s="63" t="s">
        <v>41</v>
      </c>
      <c r="F25" s="64">
        <v>100</v>
      </c>
      <c r="G25" s="65">
        <f>(12+7.6)/2</f>
        <v>9.8000000000000007</v>
      </c>
      <c r="H25" s="61">
        <f t="shared" si="1"/>
        <v>980.00000000000011</v>
      </c>
      <c r="I25" s="211"/>
    </row>
    <row r="26" spans="2:9" x14ac:dyDescent="0.3">
      <c r="B26" s="214"/>
      <c r="C26" s="56" t="s">
        <v>34</v>
      </c>
      <c r="D26" s="62" t="s">
        <v>41</v>
      </c>
      <c r="E26" s="63" t="s">
        <v>42</v>
      </c>
      <c r="F26" s="64">
        <v>150</v>
      </c>
      <c r="G26" s="65">
        <f>(12+13)/2</f>
        <v>12.5</v>
      </c>
      <c r="H26" s="61">
        <f t="shared" si="1"/>
        <v>1875</v>
      </c>
      <c r="I26" s="211"/>
    </row>
    <row r="27" spans="2:9" x14ac:dyDescent="0.3">
      <c r="B27" s="215"/>
      <c r="C27" s="66" t="s">
        <v>34</v>
      </c>
      <c r="D27" s="67" t="s">
        <v>42</v>
      </c>
      <c r="E27" s="68" t="s">
        <v>43</v>
      </c>
      <c r="F27" s="69">
        <v>350</v>
      </c>
      <c r="G27" s="70">
        <v>7.9</v>
      </c>
      <c r="H27" s="71">
        <f t="shared" si="1"/>
        <v>2765</v>
      </c>
      <c r="I27" s="211"/>
    </row>
    <row r="28" spans="2:9" x14ac:dyDescent="0.3">
      <c r="B28" s="213" t="s">
        <v>49</v>
      </c>
      <c r="C28" s="50" t="s">
        <v>34</v>
      </c>
      <c r="D28" s="72" t="s">
        <v>43</v>
      </c>
      <c r="E28" s="73" t="s">
        <v>44</v>
      </c>
      <c r="F28" s="74">
        <v>300</v>
      </c>
      <c r="G28" s="75">
        <v>7.7</v>
      </c>
      <c r="H28" s="55">
        <f t="shared" si="1"/>
        <v>2310</v>
      </c>
      <c r="I28" s="211"/>
    </row>
    <row r="29" spans="2:9" x14ac:dyDescent="0.3">
      <c r="B29" s="214"/>
      <c r="C29" s="56" t="s">
        <v>34</v>
      </c>
      <c r="D29" s="62" t="s">
        <v>44</v>
      </c>
      <c r="E29" s="63" t="s">
        <v>45</v>
      </c>
      <c r="F29" s="64">
        <v>100</v>
      </c>
      <c r="G29" s="65">
        <f>(13+11.8)/2</f>
        <v>12.4</v>
      </c>
      <c r="H29" s="61">
        <f t="shared" si="1"/>
        <v>1240</v>
      </c>
      <c r="I29" s="211"/>
    </row>
    <row r="30" spans="2:9" x14ac:dyDescent="0.3">
      <c r="B30" s="214"/>
      <c r="C30" s="56" t="s">
        <v>34</v>
      </c>
      <c r="D30" s="62" t="s">
        <v>45</v>
      </c>
      <c r="E30" s="63" t="s">
        <v>46</v>
      </c>
      <c r="F30" s="64">
        <v>250</v>
      </c>
      <c r="G30" s="65">
        <f>(11.8+7.6)/2</f>
        <v>9.6999999999999993</v>
      </c>
      <c r="H30" s="61">
        <f t="shared" si="1"/>
        <v>2425</v>
      </c>
      <c r="I30" s="211"/>
    </row>
    <row r="31" spans="2:9" x14ac:dyDescent="0.3">
      <c r="B31" s="214"/>
      <c r="C31" s="56" t="s">
        <v>34</v>
      </c>
      <c r="D31" s="62" t="s">
        <v>46</v>
      </c>
      <c r="E31" s="63" t="s">
        <v>39</v>
      </c>
      <c r="F31" s="64">
        <v>105</v>
      </c>
      <c r="G31" s="65">
        <v>7.6</v>
      </c>
      <c r="H31" s="61">
        <f t="shared" si="1"/>
        <v>798</v>
      </c>
      <c r="I31" s="211"/>
    </row>
    <row r="32" spans="2:9" x14ac:dyDescent="0.3">
      <c r="B32" s="214"/>
      <c r="C32" s="56" t="s">
        <v>34</v>
      </c>
      <c r="D32" s="62" t="s">
        <v>38</v>
      </c>
      <c r="E32" s="63" t="s">
        <v>37</v>
      </c>
      <c r="F32" s="64">
        <v>2020</v>
      </c>
      <c r="G32" s="65">
        <v>7.9</v>
      </c>
      <c r="H32" s="61">
        <f t="shared" si="1"/>
        <v>15958</v>
      </c>
      <c r="I32" s="211"/>
    </row>
    <row r="33" spans="1:15" x14ac:dyDescent="0.3">
      <c r="B33" s="214"/>
      <c r="C33" s="56" t="s">
        <v>34</v>
      </c>
      <c r="D33" s="62" t="s">
        <v>36</v>
      </c>
      <c r="E33" s="63" t="s">
        <v>47</v>
      </c>
      <c r="F33" s="64">
        <v>100</v>
      </c>
      <c r="G33" s="65">
        <f>(8.3+12.5)/2</f>
        <v>10.4</v>
      </c>
      <c r="H33" s="61">
        <f t="shared" si="1"/>
        <v>1040</v>
      </c>
      <c r="I33" s="211"/>
    </row>
    <row r="34" spans="1:15" x14ac:dyDescent="0.3">
      <c r="B34" s="215"/>
      <c r="C34" s="66" t="s">
        <v>34</v>
      </c>
      <c r="D34" s="67" t="s">
        <v>47</v>
      </c>
      <c r="E34" s="68" t="s">
        <v>35</v>
      </c>
      <c r="F34" s="69">
        <v>450</v>
      </c>
      <c r="G34" s="70">
        <v>7.9</v>
      </c>
      <c r="H34" s="71">
        <f t="shared" ref="H34" si="2">+G34*F34</f>
        <v>3555</v>
      </c>
      <c r="I34" s="212"/>
    </row>
    <row r="35" spans="1:15" x14ac:dyDescent="0.3">
      <c r="B35" s="76"/>
      <c r="C35" s="77"/>
      <c r="D35" s="78"/>
      <c r="E35" s="78"/>
      <c r="F35" s="79"/>
      <c r="G35" s="80"/>
      <c r="H35" s="81">
        <f>+SUM(H9:H34)</f>
        <v>105681.25</v>
      </c>
      <c r="I35" s="82"/>
    </row>
    <row r="36" spans="1:15" x14ac:dyDescent="0.3">
      <c r="F36" s="24"/>
      <c r="G36" s="24"/>
      <c r="H36" s="25"/>
      <c r="I36" s="26"/>
    </row>
    <row r="38" spans="1:15" x14ac:dyDescent="0.3">
      <c r="H38" s="83"/>
    </row>
    <row r="39" spans="1:15" x14ac:dyDescent="0.3">
      <c r="A39" s="27" t="s">
        <v>88</v>
      </c>
      <c r="B39" s="84"/>
      <c r="C39" s="84"/>
      <c r="D39" s="84"/>
      <c r="E39" s="28"/>
      <c r="F39" s="29"/>
      <c r="G39" s="30"/>
      <c r="H39" s="29"/>
      <c r="I39" s="31"/>
      <c r="J39" s="31"/>
      <c r="K39" s="84"/>
      <c r="L39" s="84"/>
      <c r="M39" s="84"/>
      <c r="N39" s="84"/>
      <c r="O39" s="84"/>
    </row>
    <row r="40" spans="1:15" x14ac:dyDescent="0.3">
      <c r="A40" s="39"/>
      <c r="E40" s="40"/>
      <c r="F40" s="41"/>
      <c r="G40" s="42"/>
      <c r="H40" s="41"/>
      <c r="I40" s="43"/>
      <c r="J40" s="43"/>
    </row>
    <row r="41" spans="1:15" x14ac:dyDescent="0.3">
      <c r="B41" s="39"/>
      <c r="C41" s="39" t="s">
        <v>101</v>
      </c>
      <c r="D41" s="216" t="s">
        <v>90</v>
      </c>
      <c r="E41" s="217"/>
      <c r="F41" s="217"/>
      <c r="G41" s="218"/>
      <c r="H41" s="85" t="s">
        <v>16</v>
      </c>
      <c r="I41" s="43"/>
      <c r="J41" s="43"/>
    </row>
    <row r="42" spans="1:15" ht="45" customHeight="1" x14ac:dyDescent="0.3">
      <c r="B42" s="39"/>
      <c r="C42" s="86" t="s">
        <v>89</v>
      </c>
      <c r="D42" s="184" t="s">
        <v>100</v>
      </c>
      <c r="E42" s="185"/>
      <c r="F42" s="185"/>
      <c r="G42" s="185"/>
      <c r="H42" s="121">
        <f>+E62+F62</f>
        <v>11941.176470588234</v>
      </c>
      <c r="I42" s="43"/>
      <c r="J42" s="118"/>
      <c r="K42" s="119"/>
    </row>
    <row r="43" spans="1:15" ht="42.75" customHeight="1" x14ac:dyDescent="0.3">
      <c r="B43" s="39"/>
      <c r="C43" s="86" t="s">
        <v>89</v>
      </c>
      <c r="D43" s="184" t="s">
        <v>92</v>
      </c>
      <c r="E43" s="185"/>
      <c r="F43" s="185"/>
      <c r="G43" s="185"/>
      <c r="H43" s="121">
        <f>+I62+I76</f>
        <v>9710</v>
      </c>
      <c r="I43" s="43"/>
      <c r="J43" s="118"/>
      <c r="K43" s="119"/>
    </row>
    <row r="44" spans="1:15" ht="46.5" customHeight="1" x14ac:dyDescent="0.3">
      <c r="B44" s="39"/>
      <c r="C44" s="86" t="s">
        <v>89</v>
      </c>
      <c r="D44" s="184" t="s">
        <v>93</v>
      </c>
      <c r="E44" s="185"/>
      <c r="F44" s="185"/>
      <c r="G44" s="185"/>
      <c r="H44" s="121">
        <f>+G62+H62</f>
        <v>18333.333333333336</v>
      </c>
      <c r="I44" s="43"/>
      <c r="J44" s="118"/>
      <c r="K44" s="119"/>
    </row>
    <row r="45" spans="1:15" ht="41.25" customHeight="1" x14ac:dyDescent="0.3">
      <c r="C45" s="86" t="s">
        <v>89</v>
      </c>
      <c r="D45" s="184" t="s">
        <v>96</v>
      </c>
      <c r="E45" s="185"/>
      <c r="F45" s="185"/>
      <c r="G45" s="185"/>
      <c r="H45" s="121">
        <f>+J62</f>
        <v>2735</v>
      </c>
      <c r="J45" s="118"/>
      <c r="K45" s="119"/>
    </row>
    <row r="46" spans="1:15" ht="41.25" customHeight="1" x14ac:dyDescent="0.3">
      <c r="C46" s="86" t="s">
        <v>89</v>
      </c>
      <c r="D46" s="184" t="s">
        <v>97</v>
      </c>
      <c r="E46" s="185"/>
      <c r="F46" s="185"/>
      <c r="G46" s="185"/>
      <c r="H46" s="121">
        <f>+K76</f>
        <v>288</v>
      </c>
      <c r="J46" s="118"/>
      <c r="K46" s="119"/>
    </row>
    <row r="47" spans="1:15" ht="53.25" customHeight="1" x14ac:dyDescent="0.3">
      <c r="C47" s="86" t="s">
        <v>89</v>
      </c>
      <c r="D47" s="186" t="s">
        <v>98</v>
      </c>
      <c r="E47" s="186"/>
      <c r="F47" s="186"/>
      <c r="G47" s="186"/>
      <c r="H47" s="122">
        <f>+L62</f>
        <v>9000</v>
      </c>
      <c r="J47" s="118"/>
      <c r="K47" s="119"/>
    </row>
    <row r="48" spans="1:15" ht="53.25" customHeight="1" x14ac:dyDescent="0.3">
      <c r="C48" s="86" t="s">
        <v>89</v>
      </c>
      <c r="D48" s="186" t="s">
        <v>99</v>
      </c>
      <c r="E48" s="186"/>
      <c r="F48" s="186"/>
      <c r="G48" s="186"/>
      <c r="H48" s="122">
        <f>+O62</f>
        <v>9000</v>
      </c>
      <c r="J48" s="118"/>
      <c r="K48" s="119"/>
    </row>
    <row r="49" spans="1:15" ht="53.25" customHeight="1" x14ac:dyDescent="0.3">
      <c r="C49" s="86" t="s">
        <v>89</v>
      </c>
      <c r="D49" s="186" t="s">
        <v>94</v>
      </c>
      <c r="E49" s="186"/>
      <c r="F49" s="186"/>
      <c r="G49" s="186"/>
      <c r="H49" s="122">
        <f>+M62+N62</f>
        <v>18333.333333333336</v>
      </c>
      <c r="J49" s="118"/>
      <c r="K49" s="119"/>
    </row>
    <row r="50" spans="1:15" s="88" customFormat="1" ht="45" customHeight="1" x14ac:dyDescent="0.35">
      <c r="C50" s="86" t="s">
        <v>1</v>
      </c>
      <c r="D50" s="209" t="s">
        <v>95</v>
      </c>
      <c r="E50" s="209"/>
      <c r="F50" s="209"/>
      <c r="G50" s="209"/>
      <c r="H50" s="123">
        <f>+D94</f>
        <v>392.34999999999997</v>
      </c>
      <c r="J50" s="118"/>
      <c r="K50" s="120"/>
    </row>
    <row r="51" spans="1:15" ht="14.5" x14ac:dyDescent="0.3">
      <c r="C51" s="87" t="s">
        <v>14</v>
      </c>
      <c r="D51" s="124" t="s">
        <v>78</v>
      </c>
      <c r="E51" s="125"/>
      <c r="F51" s="126"/>
      <c r="G51" s="127"/>
      <c r="H51" s="128">
        <f>+E62+G62+H62+I62</f>
        <v>36333.333333333336</v>
      </c>
      <c r="J51" s="118"/>
      <c r="K51" s="119"/>
    </row>
    <row r="52" spans="1:15" x14ac:dyDescent="0.3">
      <c r="H52" s="115"/>
      <c r="K52" s="26"/>
    </row>
    <row r="53" spans="1:15" x14ac:dyDescent="0.3">
      <c r="A53" s="39" t="s">
        <v>102</v>
      </c>
      <c r="B53" s="88"/>
      <c r="E53" s="38"/>
      <c r="F53" s="38"/>
      <c r="G53" s="35"/>
      <c r="H53" s="34"/>
      <c r="I53" s="36"/>
      <c r="J53" s="36"/>
      <c r="K53" s="90"/>
      <c r="L53" s="90"/>
      <c r="M53" s="37"/>
    </row>
    <row r="54" spans="1:15" ht="13.5" thickBot="1" x14ac:dyDescent="0.35">
      <c r="B54" s="88"/>
      <c r="E54" s="38"/>
      <c r="F54" s="38"/>
      <c r="G54" s="35"/>
      <c r="H54" s="34"/>
      <c r="I54" s="36"/>
      <c r="J54" s="36"/>
      <c r="K54" s="90"/>
      <c r="L54" s="90"/>
      <c r="M54" s="37"/>
    </row>
    <row r="55" spans="1:15" x14ac:dyDescent="0.3">
      <c r="B55" s="197" t="s">
        <v>51</v>
      </c>
      <c r="C55" s="200" t="s">
        <v>52</v>
      </c>
      <c r="D55" s="200" t="s">
        <v>53</v>
      </c>
      <c r="E55" s="143" t="s">
        <v>54</v>
      </c>
      <c r="F55" s="144"/>
      <c r="G55" s="144"/>
      <c r="H55" s="144"/>
      <c r="I55" s="144"/>
      <c r="J55" s="144"/>
      <c r="K55" s="145"/>
      <c r="L55" s="206" t="s">
        <v>64</v>
      </c>
      <c r="M55" s="207"/>
      <c r="N55" s="207"/>
      <c r="O55" s="208"/>
    </row>
    <row r="56" spans="1:15" x14ac:dyDescent="0.3">
      <c r="B56" s="198"/>
      <c r="C56" s="201"/>
      <c r="D56" s="201"/>
      <c r="E56" s="146" t="s">
        <v>55</v>
      </c>
      <c r="F56" s="147" t="s">
        <v>55</v>
      </c>
      <c r="G56" s="147" t="s">
        <v>56</v>
      </c>
      <c r="H56" s="147" t="s">
        <v>56</v>
      </c>
      <c r="I56" s="147" t="s">
        <v>57</v>
      </c>
      <c r="J56" s="147" t="s">
        <v>58</v>
      </c>
      <c r="K56" s="148" t="s">
        <v>59</v>
      </c>
      <c r="L56" s="146" t="s">
        <v>55</v>
      </c>
      <c r="M56" s="147" t="s">
        <v>56</v>
      </c>
      <c r="N56" s="147" t="s">
        <v>56</v>
      </c>
      <c r="O56" s="148" t="s">
        <v>57</v>
      </c>
    </row>
    <row r="57" spans="1:15" ht="13.5" thickBot="1" x14ac:dyDescent="0.35">
      <c r="B57" s="198"/>
      <c r="C57" s="201"/>
      <c r="D57" s="201"/>
      <c r="E57" s="149" t="s">
        <v>60</v>
      </c>
      <c r="F57" s="150" t="s">
        <v>61</v>
      </c>
      <c r="G57" s="151" t="s">
        <v>60</v>
      </c>
      <c r="H57" s="150" t="s">
        <v>62</v>
      </c>
      <c r="I57" s="151" t="s">
        <v>60</v>
      </c>
      <c r="J57" s="150" t="s">
        <v>63</v>
      </c>
      <c r="K57" s="152" t="s">
        <v>63</v>
      </c>
      <c r="L57" s="149" t="s">
        <v>60</v>
      </c>
      <c r="M57" s="151" t="s">
        <v>60</v>
      </c>
      <c r="N57" s="150" t="s">
        <v>62</v>
      </c>
      <c r="O57" s="153" t="s">
        <v>60</v>
      </c>
    </row>
    <row r="58" spans="1:15" x14ac:dyDescent="0.3">
      <c r="A58" s="190" t="s">
        <v>17</v>
      </c>
      <c r="B58" s="91">
        <v>0</v>
      </c>
      <c r="C58" s="92">
        <v>4.5</v>
      </c>
      <c r="D58" s="92" t="s">
        <v>48</v>
      </c>
      <c r="E58" s="154">
        <v>4500</v>
      </c>
      <c r="F58" s="155">
        <v>0</v>
      </c>
      <c r="G58" s="155">
        <v>0</v>
      </c>
      <c r="H58" s="155">
        <v>0</v>
      </c>
      <c r="I58" s="155">
        <v>4500</v>
      </c>
      <c r="J58" s="155">
        <v>1632.5</v>
      </c>
      <c r="K58" s="156">
        <v>0</v>
      </c>
      <c r="L58" s="157">
        <v>4500</v>
      </c>
      <c r="M58" s="158"/>
      <c r="N58" s="158"/>
      <c r="O58" s="159">
        <v>4500</v>
      </c>
    </row>
    <row r="59" spans="1:15" ht="13.5" thickBot="1" x14ac:dyDescent="0.35">
      <c r="A59" s="191"/>
      <c r="B59" s="93">
        <v>4.5</v>
      </c>
      <c r="C59" s="94">
        <v>0</v>
      </c>
      <c r="D59" s="94" t="s">
        <v>49</v>
      </c>
      <c r="E59" s="160">
        <v>4500</v>
      </c>
      <c r="F59" s="161">
        <v>0</v>
      </c>
      <c r="G59" s="161">
        <v>0</v>
      </c>
      <c r="H59" s="161">
        <v>0</v>
      </c>
      <c r="I59" s="161">
        <v>4500</v>
      </c>
      <c r="J59" s="161">
        <v>1102.5</v>
      </c>
      <c r="K59" s="162">
        <v>0</v>
      </c>
      <c r="L59" s="163">
        <v>4500</v>
      </c>
      <c r="M59" s="164"/>
      <c r="N59" s="164"/>
      <c r="O59" s="165">
        <v>4500</v>
      </c>
    </row>
    <row r="60" spans="1:15" x14ac:dyDescent="0.3">
      <c r="A60" s="190" t="s">
        <v>34</v>
      </c>
      <c r="B60" s="91">
        <v>17</v>
      </c>
      <c r="C60" s="92">
        <v>22</v>
      </c>
      <c r="D60" s="92" t="s">
        <v>48</v>
      </c>
      <c r="E60" s="154">
        <v>0</v>
      </c>
      <c r="F60" s="155">
        <v>1470.5882352941176</v>
      </c>
      <c r="G60" s="155">
        <v>5000</v>
      </c>
      <c r="H60" s="155">
        <v>4166.666666666667</v>
      </c>
      <c r="I60" s="155">
        <v>0</v>
      </c>
      <c r="J60" s="155">
        <v>0</v>
      </c>
      <c r="K60" s="156">
        <v>0</v>
      </c>
      <c r="L60" s="157"/>
      <c r="M60" s="158">
        <v>5000</v>
      </c>
      <c r="N60" s="158">
        <v>4166.666666666667</v>
      </c>
      <c r="O60" s="159"/>
    </row>
    <row r="61" spans="1:15" ht="13.5" thickBot="1" x14ac:dyDescent="0.35">
      <c r="A61" s="191"/>
      <c r="B61" s="93">
        <v>22</v>
      </c>
      <c r="C61" s="94">
        <v>17</v>
      </c>
      <c r="D61" s="94" t="s">
        <v>49</v>
      </c>
      <c r="E61" s="160">
        <v>0</v>
      </c>
      <c r="F61" s="161">
        <v>1470.5882352941176</v>
      </c>
      <c r="G61" s="161">
        <v>5000</v>
      </c>
      <c r="H61" s="161">
        <v>4166.666666666667</v>
      </c>
      <c r="I61" s="161">
        <v>0</v>
      </c>
      <c r="J61" s="161">
        <v>0</v>
      </c>
      <c r="K61" s="162">
        <v>0</v>
      </c>
      <c r="L61" s="163"/>
      <c r="M61" s="164">
        <v>5000</v>
      </c>
      <c r="N61" s="164">
        <v>4166.666666666667</v>
      </c>
      <c r="O61" s="165"/>
    </row>
    <row r="62" spans="1:15" x14ac:dyDescent="0.3">
      <c r="A62" s="32"/>
      <c r="B62" s="38"/>
      <c r="C62" s="38"/>
      <c r="D62" s="38"/>
      <c r="E62" s="95">
        <v>9000</v>
      </c>
      <c r="F62" s="95">
        <v>2941.1764705882351</v>
      </c>
      <c r="G62" s="95">
        <v>10000</v>
      </c>
      <c r="H62" s="95">
        <v>8333.3333333333339</v>
      </c>
      <c r="I62" s="95">
        <v>9000</v>
      </c>
      <c r="J62" s="95">
        <v>2735</v>
      </c>
      <c r="K62" s="95">
        <v>0</v>
      </c>
      <c r="L62" s="166">
        <v>9000</v>
      </c>
      <c r="M62" s="166">
        <v>10000</v>
      </c>
      <c r="N62" s="166">
        <v>8333.3333333333339</v>
      </c>
      <c r="O62" s="166">
        <v>9000</v>
      </c>
    </row>
    <row r="63" spans="1:15" x14ac:dyDescent="0.3">
      <c r="A63" s="32"/>
      <c r="B63" s="38"/>
      <c r="C63" s="38"/>
      <c r="D63" s="38"/>
      <c r="E63" s="90"/>
      <c r="F63" s="37"/>
      <c r="H63" s="23"/>
    </row>
    <row r="64" spans="1:15" x14ac:dyDescent="0.3">
      <c r="A64" s="32"/>
      <c r="B64" s="38"/>
      <c r="C64" s="38"/>
      <c r="D64" s="38"/>
      <c r="E64" s="90"/>
      <c r="F64" s="37"/>
      <c r="H64" s="23"/>
    </row>
    <row r="65" spans="1:13" x14ac:dyDescent="0.3">
      <c r="A65" s="32"/>
      <c r="B65" s="38"/>
      <c r="C65" s="38"/>
      <c r="D65" s="38"/>
      <c r="E65" s="90"/>
      <c r="F65" s="37"/>
      <c r="H65" s="23"/>
    </row>
    <row r="66" spans="1:13" x14ac:dyDescent="0.3">
      <c r="A66" s="39" t="s">
        <v>103</v>
      </c>
      <c r="B66" s="88"/>
      <c r="E66" s="90"/>
      <c r="F66" s="37"/>
      <c r="H66" s="23"/>
    </row>
    <row r="67" spans="1:13" ht="13.5" thickBot="1" x14ac:dyDescent="0.35">
      <c r="B67" s="88"/>
      <c r="E67" s="90"/>
      <c r="F67" s="37"/>
      <c r="H67" s="23"/>
    </row>
    <row r="68" spans="1:13" x14ac:dyDescent="0.3">
      <c r="B68" s="197" t="s">
        <v>72</v>
      </c>
      <c r="C68" s="200" t="s">
        <v>73</v>
      </c>
      <c r="D68" s="203" t="s">
        <v>53</v>
      </c>
      <c r="E68" s="143" t="s">
        <v>54</v>
      </c>
      <c r="F68" s="144"/>
      <c r="G68" s="144"/>
      <c r="H68" s="144"/>
      <c r="I68" s="144"/>
      <c r="J68" s="144"/>
      <c r="K68" s="145"/>
    </row>
    <row r="69" spans="1:13" x14ac:dyDescent="0.3">
      <c r="B69" s="198"/>
      <c r="C69" s="201"/>
      <c r="D69" s="204"/>
      <c r="E69" s="146" t="s">
        <v>55</v>
      </c>
      <c r="F69" s="147" t="s">
        <v>55</v>
      </c>
      <c r="G69" s="147" t="s">
        <v>56</v>
      </c>
      <c r="H69" s="147" t="s">
        <v>56</v>
      </c>
      <c r="I69" s="147" t="s">
        <v>57</v>
      </c>
      <c r="J69" s="147" t="s">
        <v>58</v>
      </c>
      <c r="K69" s="148" t="s">
        <v>59</v>
      </c>
    </row>
    <row r="70" spans="1:13" ht="13.5" thickBot="1" x14ac:dyDescent="0.35">
      <c r="B70" s="199"/>
      <c r="C70" s="202"/>
      <c r="D70" s="205"/>
      <c r="E70" s="167" t="s">
        <v>60</v>
      </c>
      <c r="F70" s="168" t="s">
        <v>61</v>
      </c>
      <c r="G70" s="169" t="s">
        <v>60</v>
      </c>
      <c r="H70" s="168" t="s">
        <v>62</v>
      </c>
      <c r="I70" s="169" t="s">
        <v>60</v>
      </c>
      <c r="J70" s="168" t="s">
        <v>63</v>
      </c>
      <c r="K70" s="170" t="s">
        <v>63</v>
      </c>
    </row>
    <row r="71" spans="1:13" ht="13.5" thickBot="1" x14ac:dyDescent="0.35">
      <c r="A71" s="190" t="s">
        <v>17</v>
      </c>
      <c r="B71" s="96" t="s">
        <v>65</v>
      </c>
      <c r="C71" s="97" t="s">
        <v>13</v>
      </c>
      <c r="D71" s="97"/>
      <c r="E71" s="171">
        <v>0</v>
      </c>
      <c r="F71" s="172">
        <v>0</v>
      </c>
      <c r="G71" s="172">
        <v>0</v>
      </c>
      <c r="H71" s="172">
        <v>0</v>
      </c>
      <c r="I71" s="172">
        <v>0</v>
      </c>
      <c r="J71" s="172">
        <v>0</v>
      </c>
      <c r="K71" s="173">
        <v>3.5</v>
      </c>
    </row>
    <row r="72" spans="1:13" ht="13.5" thickBot="1" x14ac:dyDescent="0.35">
      <c r="A72" s="191"/>
      <c r="B72" s="98" t="s">
        <v>66</v>
      </c>
      <c r="C72" s="99" t="s">
        <v>11</v>
      </c>
      <c r="D72" s="99"/>
      <c r="E72" s="174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6">
        <v>41.5</v>
      </c>
    </row>
    <row r="73" spans="1:13" ht="13.5" thickBot="1" x14ac:dyDescent="0.35">
      <c r="A73" s="192" t="s">
        <v>34</v>
      </c>
      <c r="B73" s="100" t="s">
        <v>67</v>
      </c>
      <c r="C73" s="101" t="s">
        <v>13</v>
      </c>
      <c r="D73" s="101"/>
      <c r="E73" s="177">
        <v>0</v>
      </c>
      <c r="F73" s="178">
        <v>0</v>
      </c>
      <c r="G73" s="178">
        <v>0</v>
      </c>
      <c r="H73" s="178">
        <v>0</v>
      </c>
      <c r="I73" s="178">
        <v>0</v>
      </c>
      <c r="J73" s="178">
        <v>0</v>
      </c>
      <c r="K73" s="179">
        <v>53</v>
      </c>
    </row>
    <row r="74" spans="1:13" ht="13.5" thickBot="1" x14ac:dyDescent="0.35">
      <c r="A74" s="193"/>
      <c r="B74" s="195" t="s">
        <v>68</v>
      </c>
      <c r="C74" s="97" t="s">
        <v>11</v>
      </c>
      <c r="D74" s="97"/>
      <c r="E74" s="171">
        <v>0</v>
      </c>
      <c r="F74" s="172">
        <v>0</v>
      </c>
      <c r="G74" s="172">
        <v>0</v>
      </c>
      <c r="H74" s="172">
        <v>0</v>
      </c>
      <c r="I74" s="172">
        <v>390</v>
      </c>
      <c r="J74" s="172">
        <v>0</v>
      </c>
      <c r="K74" s="173">
        <v>80</v>
      </c>
    </row>
    <row r="75" spans="1:13" ht="13.5" thickBot="1" x14ac:dyDescent="0.35">
      <c r="A75" s="194"/>
      <c r="B75" s="196"/>
      <c r="C75" s="102" t="s">
        <v>12</v>
      </c>
      <c r="D75" s="102"/>
      <c r="E75" s="171">
        <v>0</v>
      </c>
      <c r="F75" s="172">
        <v>0</v>
      </c>
      <c r="G75" s="172">
        <v>0</v>
      </c>
      <c r="H75" s="172">
        <v>0</v>
      </c>
      <c r="I75" s="172">
        <v>320</v>
      </c>
      <c r="J75" s="172">
        <v>0</v>
      </c>
      <c r="K75" s="173">
        <v>110</v>
      </c>
    </row>
    <row r="76" spans="1:13" x14ac:dyDescent="0.3">
      <c r="A76" s="32"/>
      <c r="B76" s="38"/>
      <c r="C76" s="38"/>
      <c r="D76" s="38"/>
      <c r="E76" s="166">
        <v>0</v>
      </c>
      <c r="F76" s="166">
        <v>0</v>
      </c>
      <c r="G76" s="166">
        <v>0</v>
      </c>
      <c r="H76" s="166">
        <v>0</v>
      </c>
      <c r="I76" s="166">
        <v>710</v>
      </c>
      <c r="J76" s="166">
        <v>0</v>
      </c>
      <c r="K76" s="166">
        <v>288</v>
      </c>
    </row>
    <row r="77" spans="1:13" x14ac:dyDescent="0.3">
      <c r="A77" s="32"/>
      <c r="B77" s="38"/>
      <c r="C77" s="38"/>
      <c r="D77" s="38"/>
      <c r="H77" s="23"/>
    </row>
    <row r="78" spans="1:13" x14ac:dyDescent="0.3">
      <c r="A78" s="32"/>
      <c r="B78" s="38"/>
      <c r="C78" s="38"/>
      <c r="D78" s="38"/>
      <c r="E78" s="38"/>
      <c r="F78" s="38"/>
      <c r="G78" s="35"/>
      <c r="H78" s="34"/>
      <c r="I78" s="36"/>
      <c r="J78" s="36"/>
      <c r="K78" s="90"/>
      <c r="L78" s="90"/>
      <c r="M78" s="37"/>
    </row>
    <row r="79" spans="1:13" x14ac:dyDescent="0.3">
      <c r="A79" s="39" t="s">
        <v>104</v>
      </c>
      <c r="B79" s="38"/>
      <c r="C79" s="38"/>
      <c r="D79" s="38"/>
      <c r="E79" s="38"/>
      <c r="F79" s="38"/>
      <c r="G79" s="35"/>
      <c r="H79" s="34"/>
      <c r="I79" s="36"/>
      <c r="J79" s="36"/>
      <c r="K79" s="90"/>
      <c r="L79" s="90"/>
      <c r="M79" s="37"/>
    </row>
    <row r="80" spans="1:13" x14ac:dyDescent="0.3">
      <c r="A80" s="32"/>
      <c r="B80" s="38"/>
      <c r="C80" s="38"/>
      <c r="D80" s="38"/>
      <c r="E80" s="38"/>
      <c r="F80" s="38"/>
      <c r="G80" s="35"/>
      <c r="H80" s="34"/>
      <c r="I80" s="36"/>
      <c r="J80" s="36"/>
      <c r="K80" s="90"/>
      <c r="L80" s="90"/>
      <c r="M80" s="37"/>
    </row>
    <row r="81" spans="1:11" x14ac:dyDescent="0.3">
      <c r="B81" s="103" t="s">
        <v>69</v>
      </c>
      <c r="C81" s="103" t="s">
        <v>73</v>
      </c>
      <c r="D81" s="104" t="s">
        <v>70</v>
      </c>
      <c r="E81" s="181" t="s">
        <v>91</v>
      </c>
      <c r="G81" s="105"/>
      <c r="H81" s="105"/>
      <c r="I81" s="105"/>
      <c r="J81" s="106"/>
      <c r="K81" s="90"/>
    </row>
    <row r="82" spans="1:11" x14ac:dyDescent="0.3">
      <c r="A82" s="187" t="s">
        <v>17</v>
      </c>
      <c r="B82" s="188">
        <v>0</v>
      </c>
      <c r="C82" s="107" t="s">
        <v>13</v>
      </c>
      <c r="D82" s="107">
        <v>11.399999999999999</v>
      </c>
      <c r="E82" s="182"/>
      <c r="G82" s="108"/>
      <c r="H82" s="108"/>
      <c r="I82" s="108"/>
      <c r="J82" s="108"/>
      <c r="K82" s="90"/>
    </row>
    <row r="83" spans="1:11" x14ac:dyDescent="0.3">
      <c r="A83" s="187"/>
      <c r="B83" s="188"/>
      <c r="C83" s="107" t="s">
        <v>10</v>
      </c>
      <c r="D83" s="107">
        <v>11.399999999999999</v>
      </c>
      <c r="E83" s="182"/>
      <c r="G83" s="108"/>
      <c r="H83" s="108"/>
      <c r="I83" s="108"/>
      <c r="J83" s="108"/>
      <c r="K83" s="90"/>
    </row>
    <row r="84" spans="1:11" x14ac:dyDescent="0.3">
      <c r="A84" s="187"/>
      <c r="B84" s="109" t="s">
        <v>20</v>
      </c>
      <c r="C84" s="107" t="s">
        <v>49</v>
      </c>
      <c r="D84" s="107"/>
      <c r="E84" s="182"/>
      <c r="G84" s="108"/>
      <c r="H84" s="108"/>
      <c r="I84" s="108"/>
      <c r="J84" s="108"/>
      <c r="K84" s="90"/>
    </row>
    <row r="85" spans="1:11" x14ac:dyDescent="0.3">
      <c r="A85" s="187"/>
      <c r="B85" s="109" t="s">
        <v>21</v>
      </c>
      <c r="C85" s="107" t="s">
        <v>48</v>
      </c>
      <c r="D85" s="107"/>
      <c r="E85" s="182"/>
      <c r="G85" s="108"/>
      <c r="H85" s="108"/>
      <c r="I85" s="108"/>
      <c r="J85" s="108"/>
      <c r="K85" s="90"/>
    </row>
    <row r="86" spans="1:11" x14ac:dyDescent="0.3">
      <c r="A86" s="187"/>
      <c r="B86" s="109" t="s">
        <v>27</v>
      </c>
      <c r="C86" s="107" t="s">
        <v>49</v>
      </c>
      <c r="D86" s="107"/>
      <c r="E86" s="182"/>
      <c r="G86" s="108"/>
      <c r="H86" s="108"/>
      <c r="I86" s="108"/>
      <c r="J86" s="108"/>
      <c r="K86" s="90"/>
    </row>
    <row r="87" spans="1:11" x14ac:dyDescent="0.3">
      <c r="A87" s="187"/>
      <c r="B87" s="109" t="s">
        <v>71</v>
      </c>
      <c r="C87" s="107" t="s">
        <v>48</v>
      </c>
      <c r="D87" s="107"/>
      <c r="E87" s="182"/>
      <c r="G87" s="108"/>
      <c r="H87" s="108"/>
      <c r="I87" s="108"/>
      <c r="J87" s="108"/>
      <c r="K87" s="90"/>
    </row>
    <row r="88" spans="1:11" x14ac:dyDescent="0.3">
      <c r="A88" s="187"/>
      <c r="B88" s="188">
        <v>5</v>
      </c>
      <c r="C88" s="107" t="s">
        <v>11</v>
      </c>
      <c r="D88" s="107"/>
      <c r="E88" s="182"/>
      <c r="G88" s="108"/>
      <c r="H88" s="108"/>
      <c r="I88" s="108"/>
      <c r="J88" s="108"/>
      <c r="K88" s="90"/>
    </row>
    <row r="89" spans="1:11" x14ac:dyDescent="0.3">
      <c r="A89" s="187"/>
      <c r="B89" s="188"/>
      <c r="C89" s="107" t="s">
        <v>12</v>
      </c>
      <c r="D89" s="107"/>
      <c r="E89" s="182"/>
      <c r="G89" s="108"/>
      <c r="H89" s="108"/>
      <c r="I89" s="108"/>
      <c r="J89" s="108"/>
      <c r="K89" s="90"/>
    </row>
    <row r="90" spans="1:11" x14ac:dyDescent="0.3">
      <c r="A90" s="187" t="s">
        <v>34</v>
      </c>
      <c r="B90" s="86">
        <v>17</v>
      </c>
      <c r="C90" s="87" t="s">
        <v>13</v>
      </c>
      <c r="D90" s="87"/>
      <c r="E90" s="182"/>
      <c r="G90" s="110"/>
      <c r="H90" s="110"/>
      <c r="I90" s="110"/>
      <c r="J90" s="110"/>
      <c r="K90" s="90"/>
    </row>
    <row r="91" spans="1:11" x14ac:dyDescent="0.3">
      <c r="A91" s="187"/>
      <c r="B91" s="189">
        <v>22</v>
      </c>
      <c r="C91" s="87" t="s">
        <v>11</v>
      </c>
      <c r="D91" s="87">
        <v>108.3</v>
      </c>
      <c r="E91" s="182"/>
      <c r="G91" s="110"/>
      <c r="H91" s="110"/>
      <c r="I91" s="110"/>
      <c r="J91" s="110"/>
      <c r="K91" s="90"/>
    </row>
    <row r="92" spans="1:11" x14ac:dyDescent="0.3">
      <c r="A92" s="187"/>
      <c r="B92" s="189"/>
      <c r="C92" s="87" t="s">
        <v>12</v>
      </c>
      <c r="D92" s="87">
        <v>74.099999999999994</v>
      </c>
      <c r="E92" s="183"/>
      <c r="G92" s="110"/>
      <c r="H92" s="110"/>
      <c r="I92" s="110"/>
      <c r="J92" s="110"/>
      <c r="K92" s="90"/>
    </row>
    <row r="93" spans="1:11" x14ac:dyDescent="0.3">
      <c r="B93" s="88"/>
      <c r="D93" s="111">
        <v>205.2</v>
      </c>
      <c r="E93" s="112">
        <v>187.15</v>
      </c>
      <c r="G93" s="110"/>
      <c r="H93" s="110"/>
      <c r="I93" s="110"/>
      <c r="J93" s="110"/>
      <c r="K93" s="90"/>
    </row>
    <row r="94" spans="1:11" x14ac:dyDescent="0.3">
      <c r="B94" s="88"/>
      <c r="D94" s="180">
        <v>392.34999999999997</v>
      </c>
      <c r="E94" s="180"/>
      <c r="G94" s="113"/>
      <c r="H94" s="113"/>
      <c r="I94" s="113"/>
      <c r="J94" s="113"/>
      <c r="K94" s="90"/>
    </row>
    <row r="95" spans="1:11" x14ac:dyDescent="0.3">
      <c r="G95" s="114"/>
      <c r="H95" s="114"/>
      <c r="I95" s="114"/>
      <c r="J95" s="114"/>
      <c r="K95" s="90"/>
    </row>
    <row r="96" spans="1:11" x14ac:dyDescent="0.3">
      <c r="H96" s="23"/>
      <c r="K96" s="90"/>
    </row>
    <row r="97" spans="1:13" x14ac:dyDescent="0.3">
      <c r="A97" s="32"/>
      <c r="B97" s="38"/>
      <c r="C97" s="38"/>
      <c r="D97" s="38"/>
      <c r="E97" s="38"/>
      <c r="F97" s="38"/>
      <c r="G97" s="35"/>
      <c r="H97" s="34"/>
      <c r="I97" s="36"/>
      <c r="J97" s="36"/>
      <c r="K97" s="90"/>
      <c r="L97" s="90"/>
      <c r="M97" s="37"/>
    </row>
  </sheetData>
  <mergeCells count="33">
    <mergeCell ref="I9:I34"/>
    <mergeCell ref="B9:B21"/>
    <mergeCell ref="B22:B27"/>
    <mergeCell ref="B28:B34"/>
    <mergeCell ref="D41:G41"/>
    <mergeCell ref="L55:O55"/>
    <mergeCell ref="A58:A59"/>
    <mergeCell ref="D50:G50"/>
    <mergeCell ref="D45:G45"/>
    <mergeCell ref="D42:G42"/>
    <mergeCell ref="D43:G43"/>
    <mergeCell ref="D44:G44"/>
    <mergeCell ref="D49:G49"/>
    <mergeCell ref="C68:C70"/>
    <mergeCell ref="D68:D70"/>
    <mergeCell ref="B55:B57"/>
    <mergeCell ref="C55:C57"/>
    <mergeCell ref="D55:D57"/>
    <mergeCell ref="A71:A72"/>
    <mergeCell ref="A73:A75"/>
    <mergeCell ref="B74:B75"/>
    <mergeCell ref="A60:A61"/>
    <mergeCell ref="B68:B70"/>
    <mergeCell ref="A82:A89"/>
    <mergeCell ref="B82:B83"/>
    <mergeCell ref="B88:B89"/>
    <mergeCell ref="A90:A92"/>
    <mergeCell ref="B91:B92"/>
    <mergeCell ref="D94:E94"/>
    <mergeCell ref="E81:E92"/>
    <mergeCell ref="D46:G46"/>
    <mergeCell ref="D47:G47"/>
    <mergeCell ref="D48:G4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11C3-6DB5-472E-8338-378A4F9D4ADB}">
  <sheetPr>
    <pageSetUpPr fitToPage="1"/>
  </sheetPr>
  <dimension ref="A1:G43"/>
  <sheetViews>
    <sheetView showGridLines="0" zoomScale="70" zoomScaleNormal="70" workbookViewId="0">
      <selection activeCell="H1" sqref="H1"/>
    </sheetView>
  </sheetViews>
  <sheetFormatPr baseColWidth="10" defaultRowHeight="14.5" x14ac:dyDescent="0.35"/>
  <cols>
    <col min="1" max="1" width="6" customWidth="1"/>
    <col min="4" max="4" width="99.26953125" customWidth="1"/>
    <col min="5" max="5" width="19.81640625" customWidth="1"/>
    <col min="6" max="6" width="20" customWidth="1"/>
    <col min="7" max="7" width="18.81640625" customWidth="1"/>
    <col min="8" max="8" width="18.7265625" customWidth="1"/>
    <col min="9" max="9" width="11" bestFit="1" customWidth="1"/>
    <col min="10" max="10" width="14.26953125" bestFit="1" customWidth="1"/>
  </cols>
  <sheetData>
    <row r="1" spans="1:7" s="22" customFormat="1" ht="21" x14ac:dyDescent="0.5">
      <c r="A1" s="8" t="s">
        <v>85</v>
      </c>
      <c r="B1" s="8"/>
      <c r="C1" s="8"/>
      <c r="D1" s="19"/>
      <c r="E1" s="19"/>
      <c r="F1" s="20"/>
      <c r="G1" s="21"/>
    </row>
    <row r="2" spans="1:7" s="132" customFormat="1" ht="21" x14ac:dyDescent="0.5">
      <c r="A2" s="17"/>
      <c r="B2" s="17"/>
      <c r="C2" s="17"/>
      <c r="D2" s="129"/>
      <c r="E2" s="129"/>
      <c r="F2" s="130"/>
      <c r="G2" s="131"/>
    </row>
    <row r="3" spans="1:7" x14ac:dyDescent="0.35">
      <c r="A3" s="9" t="s">
        <v>87</v>
      </c>
      <c r="B3" s="9"/>
      <c r="C3" s="9"/>
      <c r="D3" s="10"/>
      <c r="E3" s="10"/>
      <c r="F3" s="11"/>
      <c r="G3" s="12"/>
    </row>
    <row r="4" spans="1:7" x14ac:dyDescent="0.35">
      <c r="A4" s="1"/>
      <c r="B4" s="2"/>
      <c r="C4" s="1"/>
      <c r="D4" s="5"/>
      <c r="E4" s="5"/>
      <c r="F4" s="4"/>
      <c r="G4" s="6"/>
    </row>
    <row r="5" spans="1:7" x14ac:dyDescent="0.35">
      <c r="A5" s="7" t="s">
        <v>86</v>
      </c>
      <c r="B5" s="7"/>
      <c r="C5" s="1"/>
      <c r="D5" s="5"/>
      <c r="E5" s="5"/>
      <c r="F5" s="4"/>
      <c r="G5" s="6"/>
    </row>
    <row r="6" spans="1:7" x14ac:dyDescent="0.35">
      <c r="A6" s="1"/>
      <c r="B6" s="1"/>
      <c r="C6" s="1"/>
      <c r="D6" s="1"/>
      <c r="E6" s="1"/>
      <c r="F6" s="1"/>
      <c r="G6" s="1"/>
    </row>
    <row r="7" spans="1:7" ht="22.9" customHeight="1" x14ac:dyDescent="0.35">
      <c r="A7" s="1"/>
      <c r="B7" s="219"/>
      <c r="C7" s="220" t="s">
        <v>50</v>
      </c>
      <c r="D7" s="221"/>
      <c r="E7" s="136" t="s">
        <v>7</v>
      </c>
      <c r="F7" s="136" t="s">
        <v>8</v>
      </c>
      <c r="G7" s="136" t="s">
        <v>9</v>
      </c>
    </row>
    <row r="8" spans="1:7" ht="58" x14ac:dyDescent="0.35">
      <c r="A8" s="1"/>
      <c r="B8" s="219"/>
      <c r="C8" s="18" t="s">
        <v>1</v>
      </c>
      <c r="D8" s="16" t="s">
        <v>83</v>
      </c>
      <c r="E8" s="137">
        <v>105681.25</v>
      </c>
      <c r="F8" s="138"/>
      <c r="G8" s="138">
        <f>+F8*E8</f>
        <v>0</v>
      </c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33" t="s">
        <v>105</v>
      </c>
      <c r="G10" s="134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9" t="s">
        <v>88</v>
      </c>
      <c r="B15" s="14"/>
      <c r="C15" s="14"/>
      <c r="D15" s="14"/>
      <c r="E15" s="14"/>
      <c r="F15" s="14"/>
      <c r="G15" s="14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2"/>
      <c r="C17" s="1"/>
      <c r="D17" s="1"/>
      <c r="E17" s="1"/>
      <c r="F17" s="1"/>
      <c r="G17" s="1"/>
    </row>
    <row r="18" spans="1:7" x14ac:dyDescent="0.35">
      <c r="A18" s="1"/>
      <c r="B18" s="1"/>
      <c r="C18" s="116" t="s">
        <v>74</v>
      </c>
      <c r="D18" s="117"/>
      <c r="E18" s="136" t="s">
        <v>16</v>
      </c>
      <c r="F18" s="136" t="s">
        <v>8</v>
      </c>
      <c r="G18" s="136" t="s">
        <v>9</v>
      </c>
    </row>
    <row r="19" spans="1:7" ht="29" x14ac:dyDescent="0.35">
      <c r="A19" s="1"/>
      <c r="B19" s="1"/>
      <c r="C19" s="15" t="s">
        <v>14</v>
      </c>
      <c r="D19" s="3" t="s">
        <v>79</v>
      </c>
      <c r="E19" s="139">
        <v>9710</v>
      </c>
      <c r="F19" s="140"/>
      <c r="G19" s="141">
        <f>+E19*F19</f>
        <v>0</v>
      </c>
    </row>
    <row r="20" spans="1:7" ht="29" x14ac:dyDescent="0.35">
      <c r="A20" s="1"/>
      <c r="B20" s="1"/>
      <c r="C20" s="15" t="s">
        <v>14</v>
      </c>
      <c r="D20" s="3" t="s">
        <v>80</v>
      </c>
      <c r="E20" s="139">
        <v>18333.333333333336</v>
      </c>
      <c r="F20" s="140"/>
      <c r="G20" s="141">
        <f>+E20*F20</f>
        <v>0</v>
      </c>
    </row>
    <row r="21" spans="1:7" ht="29" x14ac:dyDescent="0.35">
      <c r="A21" s="1"/>
      <c r="B21" s="1"/>
      <c r="C21" s="15" t="s">
        <v>14</v>
      </c>
      <c r="D21" s="3" t="s">
        <v>81</v>
      </c>
      <c r="E21" s="139">
        <v>2735</v>
      </c>
      <c r="F21" s="140"/>
      <c r="G21" s="141">
        <f>+E21*F21</f>
        <v>0</v>
      </c>
    </row>
    <row r="22" spans="1:7" ht="29" x14ac:dyDescent="0.35">
      <c r="A22" s="1"/>
      <c r="B22" s="1"/>
      <c r="C22" s="15" t="s">
        <v>14</v>
      </c>
      <c r="D22" s="3" t="s">
        <v>82</v>
      </c>
      <c r="E22" s="139">
        <v>288</v>
      </c>
      <c r="F22" s="140"/>
      <c r="G22" s="141">
        <f>+E22*F22</f>
        <v>0</v>
      </c>
    </row>
    <row r="23" spans="1:7" ht="29" x14ac:dyDescent="0.35">
      <c r="A23" s="1"/>
      <c r="B23" s="1"/>
      <c r="C23" s="15" t="s">
        <v>1</v>
      </c>
      <c r="D23" s="3" t="s">
        <v>111</v>
      </c>
      <c r="E23" s="139">
        <v>392.35</v>
      </c>
      <c r="F23" s="140"/>
      <c r="G23" s="141">
        <f t="shared" ref="G23" si="0">+E23*F23</f>
        <v>0</v>
      </c>
    </row>
    <row r="24" spans="1:7" ht="29" x14ac:dyDescent="0.35">
      <c r="A24" s="1"/>
      <c r="B24" s="1"/>
      <c r="C24" s="15" t="s">
        <v>14</v>
      </c>
      <c r="D24" s="3" t="s">
        <v>110</v>
      </c>
      <c r="E24" s="139">
        <v>11941.176470588234</v>
      </c>
      <c r="F24" s="140"/>
      <c r="G24" s="141">
        <f>+E24*F24</f>
        <v>0</v>
      </c>
    </row>
    <row r="25" spans="1:7" x14ac:dyDescent="0.35">
      <c r="A25" s="1"/>
      <c r="B25" s="1"/>
      <c r="C25" s="15" t="s">
        <v>14</v>
      </c>
      <c r="D25" s="3" t="s">
        <v>75</v>
      </c>
      <c r="E25" s="139">
        <v>9000</v>
      </c>
      <c r="F25" s="140"/>
      <c r="G25" s="141">
        <f>+E25*F25</f>
        <v>0</v>
      </c>
    </row>
    <row r="26" spans="1:7" x14ac:dyDescent="0.35">
      <c r="A26" s="1"/>
      <c r="B26" s="1"/>
      <c r="C26" s="15" t="s">
        <v>14</v>
      </c>
      <c r="D26" s="3" t="s">
        <v>76</v>
      </c>
      <c r="E26" s="139">
        <v>9000</v>
      </c>
      <c r="F26" s="140"/>
      <c r="G26" s="141">
        <f>+E26*F26</f>
        <v>0</v>
      </c>
    </row>
    <row r="27" spans="1:7" x14ac:dyDescent="0.35">
      <c r="A27" s="1"/>
      <c r="B27" s="1"/>
      <c r="C27" s="15" t="s">
        <v>14</v>
      </c>
      <c r="D27" s="3" t="s">
        <v>77</v>
      </c>
      <c r="E27" s="139">
        <v>18333.333333333336</v>
      </c>
      <c r="F27" s="140"/>
      <c r="G27" s="141">
        <f>+E27*F27</f>
        <v>0</v>
      </c>
    </row>
    <row r="28" spans="1:7" x14ac:dyDescent="0.35">
      <c r="A28" s="1"/>
      <c r="B28" s="1"/>
      <c r="C28" s="15" t="s">
        <v>14</v>
      </c>
      <c r="D28" s="3" t="s">
        <v>78</v>
      </c>
      <c r="E28" s="139">
        <v>36333.333333333336</v>
      </c>
      <c r="F28" s="140"/>
      <c r="G28" s="141">
        <f>+E28*F28</f>
        <v>0</v>
      </c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33" t="s">
        <v>106</v>
      </c>
      <c r="G30" s="134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35" t="s">
        <v>107</v>
      </c>
      <c r="G33" s="1">
        <f>+G30+G10</f>
        <v>0</v>
      </c>
    </row>
    <row r="34" spans="1:7" x14ac:dyDescent="0.35">
      <c r="A34" s="1"/>
      <c r="B34" s="1"/>
      <c r="C34" s="1"/>
      <c r="D34" s="1"/>
      <c r="E34" s="1"/>
      <c r="F34" s="135"/>
      <c r="G34" s="1"/>
    </row>
    <row r="35" spans="1:7" x14ac:dyDescent="0.35">
      <c r="A35" s="1"/>
      <c r="B35" s="1"/>
      <c r="C35" s="1"/>
      <c r="D35" s="1"/>
      <c r="E35" s="1"/>
      <c r="F35" s="135" t="s">
        <v>108</v>
      </c>
      <c r="G35" s="1">
        <f>+G33*1.21</f>
        <v>0</v>
      </c>
    </row>
    <row r="36" spans="1:7" x14ac:dyDescent="0.35">
      <c r="A36" s="1"/>
      <c r="B36" s="1"/>
      <c r="C36" s="1"/>
      <c r="D36" s="1"/>
      <c r="E36" s="1"/>
      <c r="F36" s="1"/>
      <c r="G36" s="1"/>
    </row>
    <row r="37" spans="1:7" ht="15" thickBot="1" x14ac:dyDescent="0.4"/>
    <row r="38" spans="1:7" x14ac:dyDescent="0.35">
      <c r="F38" s="222" t="s">
        <v>109</v>
      </c>
      <c r="G38" s="223"/>
    </row>
    <row r="39" spans="1:7" x14ac:dyDescent="0.35">
      <c r="F39" s="224"/>
      <c r="G39" s="225"/>
    </row>
    <row r="40" spans="1:7" x14ac:dyDescent="0.35">
      <c r="F40" s="224"/>
      <c r="G40" s="225"/>
    </row>
    <row r="41" spans="1:7" x14ac:dyDescent="0.35">
      <c r="F41" s="224"/>
      <c r="G41" s="225"/>
    </row>
    <row r="42" spans="1:7" x14ac:dyDescent="0.35">
      <c r="F42" s="224"/>
      <c r="G42" s="225"/>
    </row>
    <row r="43" spans="1:7" ht="15" thickBot="1" x14ac:dyDescent="0.4">
      <c r="F43" s="226"/>
      <c r="G43" s="227"/>
    </row>
  </sheetData>
  <mergeCells count="3">
    <mergeCell ref="B7:B8"/>
    <mergeCell ref="C7:D7"/>
    <mergeCell ref="F38:G43"/>
  </mergeCells>
  <printOptions horizontalCentered="1" verticalCentered="1"/>
  <pageMargins left="0.74803149606299213" right="0.74803149606299213" top="0.98425196850393704" bottom="0.98425196850393704" header="0" footer="0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I Mediciones_</vt:lpstr>
      <vt:lpstr>ANEXO II ModeloPresOfertas_</vt:lpstr>
      <vt:lpstr>'ANEXO I Mediciones_'!Área_de_impresión</vt:lpstr>
      <vt:lpstr>'ANEXO II ModeloPresOfertas_'!Área_de_impresión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dencinar</dc:creator>
  <cp:keywords/>
  <dc:description/>
  <cp:lastModifiedBy>Rosende Amor, Juan</cp:lastModifiedBy>
  <cp:revision/>
  <cp:lastPrinted>2022-06-01T16:32:44Z</cp:lastPrinted>
  <dcterms:created xsi:type="dcterms:W3CDTF">2015-04-27T14:21:31Z</dcterms:created>
  <dcterms:modified xsi:type="dcterms:W3CDTF">2022-06-16T15:49:18Z</dcterms:modified>
  <cp:category/>
  <cp:contentStatus/>
</cp:coreProperties>
</file>