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F:\PAU\EXCEL\Informatica\ANALISIS\Web\Contratacion\Autoestradas\2022\"/>
    </mc:Choice>
  </mc:AlternateContent>
  <xr:revisionPtr revIDLastSave="0" documentId="13_ncr:1_{A532A9BA-EDF7-41BF-9029-DC94108F27B9}" xr6:coauthVersionLast="47" xr6:coauthVersionMax="47" xr10:uidLastSave="{00000000-0000-0000-0000-000000000000}"/>
  <bookViews>
    <workbookView xWindow="-110" yWindow="-110" windowWidth="19420" windowHeight="11020" tabRatio="723" xr2:uid="{00000000-000D-0000-FFFF-FFFF00000000}"/>
  </bookViews>
  <sheets>
    <sheet name="ANEXO I Mediciones" sheetId="17" r:id="rId1"/>
    <sheet name="ANEXO II ModeloPresOfertas" sheetId="18" r:id="rId2"/>
  </sheets>
  <definedNames>
    <definedName name="_xlnm.Print_Area" localSheetId="0">'ANEXO I Mediciones'!$A$1:$K$112</definedName>
    <definedName name="_xlnm.Print_Area" localSheetId="1">'ANEXO II ModeloPresOfertas'!$A$3:$I$49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2" i="17" l="1"/>
  <c r="G37" i="18"/>
  <c r="H46" i="17" l="1"/>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45" i="17"/>
  <c r="H80" i="17" l="1"/>
  <c r="E23" i="18" s="1"/>
  <c r="G23" i="18" s="1"/>
  <c r="H38" i="17"/>
  <c r="H37" i="17"/>
  <c r="H36" i="17"/>
  <c r="H29" i="17"/>
  <c r="H28" i="17"/>
  <c r="H27" i="17"/>
  <c r="H26" i="17"/>
  <c r="G10" i="17"/>
  <c r="H39" i="17" l="1"/>
  <c r="E18" i="18" s="1"/>
  <c r="G18" i="18" s="1"/>
  <c r="H30" i="17"/>
  <c r="E13" i="18" s="1"/>
  <c r="H13" i="17" l="1"/>
  <c r="H14" i="17"/>
  <c r="H15" i="17"/>
  <c r="H16" i="17"/>
  <c r="H17" i="17"/>
  <c r="H97" i="17"/>
  <c r="E32" i="18" s="1"/>
  <c r="H10" i="17" l="1"/>
  <c r="H11" i="17"/>
  <c r="H12" i="17"/>
  <c r="H18" i="17"/>
  <c r="H19" i="17"/>
  <c r="G32" i="18" l="1"/>
  <c r="G34" i="18" s="1"/>
  <c r="G39" i="18" s="1"/>
  <c r="H9" i="17" l="1"/>
  <c r="H20" i="17" l="1"/>
  <c r="G13" i="18" l="1"/>
  <c r="E8" i="18"/>
  <c r="G8" i="18" s="1"/>
  <c r="G25" i="18" l="1"/>
</calcChain>
</file>

<file path=xl/sharedStrings.xml><?xml version="1.0" encoding="utf-8"?>
<sst xmlns="http://schemas.openxmlformats.org/spreadsheetml/2006/main" count="307" uniqueCount="141">
  <si>
    <t>TRAMO</t>
  </si>
  <si>
    <t>SENTIDO</t>
  </si>
  <si>
    <t>BBTM11B</t>
  </si>
  <si>
    <t>3cm</t>
  </si>
  <si>
    <t>6cm</t>
  </si>
  <si>
    <t>m2</t>
  </si>
  <si>
    <t>ENLACE</t>
  </si>
  <si>
    <t>RAMAL</t>
  </si>
  <si>
    <t>MEZCLA BITUMINOSA EN CALIENTE</t>
  </si>
  <si>
    <t>PK ini</t>
  </si>
  <si>
    <t>PK fin</t>
  </si>
  <si>
    <t>SUPERFICIE (m2)</t>
  </si>
  <si>
    <t>LARGO (m)</t>
  </si>
  <si>
    <t>ANCHO (m)</t>
  </si>
  <si>
    <t>ESPESOR (cm)</t>
  </si>
  <si>
    <t>Superficie (m2)</t>
  </si>
  <si>
    <t>Precio Unitario</t>
  </si>
  <si>
    <t>Importe</t>
  </si>
  <si>
    <t>LONGITUD (m)</t>
  </si>
  <si>
    <t>CARRIL</t>
  </si>
  <si>
    <t>REC</t>
  </si>
  <si>
    <t>C</t>
  </si>
  <si>
    <t>RED</t>
  </si>
  <si>
    <t>D</t>
  </si>
  <si>
    <t>dcho</t>
  </si>
  <si>
    <t>ambos</t>
  </si>
  <si>
    <t>Longitud (ml)</t>
  </si>
  <si>
    <t>ml</t>
  </si>
  <si>
    <t>Sellado de fisuras</t>
  </si>
  <si>
    <t>Aplicación en caliente de un producto de sellado, con unidad de abono por metro lineal de sellado sobre grietas objeto de tratamiento, estableciendo un puente estanco entre sus bordes más una cobertura de árido fino.</t>
  </si>
  <si>
    <t>Saneos localizados AC16SURFS 6cm</t>
  </si>
  <si>
    <t>Fresado y reposición BBTM11B 3cm</t>
  </si>
  <si>
    <t>BAIONA - RAMALLOSA</t>
  </si>
  <si>
    <t>0+000</t>
  </si>
  <si>
    <t>1+500</t>
  </si>
  <si>
    <t>2+000</t>
  </si>
  <si>
    <t>2+460</t>
  </si>
  <si>
    <t>2+885</t>
  </si>
  <si>
    <t>3+700</t>
  </si>
  <si>
    <t>CRE / DEC</t>
  </si>
  <si>
    <t>VINCIOS - PUXEIROS</t>
  </si>
  <si>
    <t>18+050</t>
  </si>
  <si>
    <t>18+980</t>
  </si>
  <si>
    <t>21+000</t>
  </si>
  <si>
    <t>21+245</t>
  </si>
  <si>
    <t>22+000</t>
  </si>
  <si>
    <t>CRE</t>
  </si>
  <si>
    <t>DEC</t>
  </si>
  <si>
    <t>2+585</t>
  </si>
  <si>
    <t>2+785</t>
  </si>
  <si>
    <t>18+200</t>
  </si>
  <si>
    <t>18+800</t>
  </si>
  <si>
    <t>AC16SURFS</t>
  </si>
  <si>
    <t>NIGRÁN - VINCIOS</t>
  </si>
  <si>
    <t>10+980</t>
  </si>
  <si>
    <t>11+028</t>
  </si>
  <si>
    <t>11+160</t>
  </si>
  <si>
    <t>11+174</t>
  </si>
  <si>
    <t>11+210</t>
  </si>
  <si>
    <t>11+262</t>
  </si>
  <si>
    <t>11+289</t>
  </si>
  <si>
    <t>Enl. Gondomar</t>
  </si>
  <si>
    <t>Enl. Ramallosa 2</t>
  </si>
  <si>
    <t>Enl. Sabarís</t>
  </si>
  <si>
    <t>RAMALLOSA - NIGRÁN</t>
  </si>
  <si>
    <t>NIGRÁN - PORTO DO MOLLE</t>
  </si>
  <si>
    <t>17+340</t>
  </si>
  <si>
    <t>10+120</t>
  </si>
  <si>
    <t>Enl. Vincios</t>
  </si>
  <si>
    <t>Ramales</t>
  </si>
  <si>
    <t>C/D</t>
  </si>
  <si>
    <t>8+440</t>
  </si>
  <si>
    <t>Ramal exterior</t>
  </si>
  <si>
    <t>Peaje Baiona</t>
  </si>
  <si>
    <t>playa peaje</t>
  </si>
  <si>
    <t>Enl. Ramallosa 1</t>
  </si>
  <si>
    <t>RSD y REC</t>
  </si>
  <si>
    <t>1+000N</t>
  </si>
  <si>
    <t>3+000N</t>
  </si>
  <si>
    <t>3+800N</t>
  </si>
  <si>
    <t>2+500N</t>
  </si>
  <si>
    <t>21+760</t>
  </si>
  <si>
    <t>18+960</t>
  </si>
  <si>
    <t>18+755</t>
  </si>
  <si>
    <t>18+170</t>
  </si>
  <si>
    <t>18+065</t>
  </si>
  <si>
    <t>17+740</t>
  </si>
  <si>
    <t>17+360</t>
  </si>
  <si>
    <t>16+920</t>
  </si>
  <si>
    <t>16+540</t>
  </si>
  <si>
    <t>14+350</t>
  </si>
  <si>
    <t>14+190</t>
  </si>
  <si>
    <t>11+650</t>
  </si>
  <si>
    <t>11+240</t>
  </si>
  <si>
    <t>10+960</t>
  </si>
  <si>
    <t>10+920</t>
  </si>
  <si>
    <t>10+670</t>
  </si>
  <si>
    <t>9+190</t>
  </si>
  <si>
    <t>9+000</t>
  </si>
  <si>
    <t>8+200</t>
  </si>
  <si>
    <t>8+000</t>
  </si>
  <si>
    <t>7+910</t>
  </si>
  <si>
    <t>5+660</t>
  </si>
  <si>
    <t>5+500</t>
  </si>
  <si>
    <t>5+000</t>
  </si>
  <si>
    <t>4+350</t>
  </si>
  <si>
    <t>2+850</t>
  </si>
  <si>
    <t>2+500</t>
  </si>
  <si>
    <t>0+500</t>
  </si>
  <si>
    <t>4+400</t>
  </si>
  <si>
    <t>7+900</t>
  </si>
  <si>
    <t>8+230</t>
  </si>
  <si>
    <t>10+675</t>
  </si>
  <si>
    <t>10+945</t>
  </si>
  <si>
    <t>17+350</t>
  </si>
  <si>
    <t>17+525</t>
  </si>
  <si>
    <t>18+060</t>
  </si>
  <si>
    <t>18+150</t>
  </si>
  <si>
    <t>18+740</t>
  </si>
  <si>
    <t>21+750</t>
  </si>
  <si>
    <t>3+250N</t>
  </si>
  <si>
    <t>3+550N</t>
  </si>
  <si>
    <t>4cm</t>
  </si>
  <si>
    <t>Saneos localizados AC16SURFS 4cm</t>
  </si>
  <si>
    <t>ANEXO I MEDICIONES</t>
  </si>
  <si>
    <t>CAPA DE RODADURA EN TRONCO</t>
  </si>
  <si>
    <t>SANEOS EN TRONCO</t>
  </si>
  <si>
    <t>SANEOS EN RAMALES</t>
  </si>
  <si>
    <t>RECRECIDO DE ARCENES</t>
  </si>
  <si>
    <t>MEZCLA BITUMINOSA CALIENTE</t>
  </si>
  <si>
    <t>SELLADO DE FISURAS</t>
  </si>
  <si>
    <t>ANEXO II MODELO PRESENTACIÓN DE OFERTA</t>
  </si>
  <si>
    <t xml:space="preserve"> RECRECIDO DE ARCENES</t>
  </si>
  <si>
    <t>SUBTOTAL 1</t>
  </si>
  <si>
    <t>SUBTOTAL 2</t>
  </si>
  <si>
    <t>TOTAL</t>
  </si>
  <si>
    <t>TOTAL CON IVA</t>
  </si>
  <si>
    <t>Fecha y sello/firma empresa:</t>
  </si>
  <si>
    <t>Fresado de firme existente por medios mecánicos hasta una profundidad de 6 cm, incluso carga y transporte a vertedero autorizado; posterior aplicación de riego de adherencia con C60B4ADH (0,5kg/m2 de dotación mínima) y finalmente el extendido de 6 cm de mezcla tipo AC16surf S incluyendo fabricación, transporte, extendido y compactación incluido betún B 50/70 con una dotación mínima de 4,5% en peso sobre la mezcla y relación filler-betún 1,0.</t>
  </si>
  <si>
    <r>
      <t xml:space="preserve">Aplicación de riego de adherencia con C60B4ADH (0,7kg/m2 de dotación mínima) y extendido de 3 cm de mezcla tipo BB TM 11 B incluyendo fabricación, transporte, extendido y compactación incluido betún PMB 45/80-60 con una dotación mínima de 4,75% en peso sobre la mezcla y relación filler-betún 1,0 y </t>
    </r>
    <r>
      <rPr>
        <b/>
        <sz val="12"/>
        <color theme="1"/>
        <rFont val="Book Antiqua"/>
        <family val="1"/>
      </rPr>
      <t>árido de Portodemouros</t>
    </r>
    <r>
      <rPr>
        <sz val="12"/>
        <color theme="1"/>
        <rFont val="Book Antiqua"/>
        <family val="1"/>
      </rPr>
      <t xml:space="preserve">. Incluye fresados de tableros de viaductos y todos los fresados de entronque, inicio y fin necesarios para viaductos, ramales, etc. </t>
    </r>
  </si>
  <si>
    <t>Fresado de firme existente por medios mecánicos hasta una profundidad de 4 cm, incluso carga y transporte a vertedero autorizado; posterior aplicación de riego de adherencia con C60B4ADH (0,5kg/m2 de dotación mínima) y finalmente el extendido de 4 cm de mezcla tipo AC16surf S incluyendo fabricación, transporte, extendido y compactación incluido betún B 50/70 con una dotación mínima de 4,5% en peso sobre la mezcla y relación filler-betún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</si>
</sst>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_€"/>
    <numFmt numFmtId="165" formatCode="00\+000"/>
    <numFmt numFmtId="166" formatCode="0.0"/>
    <numFmt numFmtId="167" formatCode="#,##0.000"/>
  </numFmts>
  <fonts count="16" x14ac:knownFonts="1">
    <font>
      <sz val="11"/>
      <color theme="1"/>
      <name val="Calibri"/>
      <family val="2"/>
      <scheme val="minor"/>
    </font>
    <font>
      <sz val="11"/>
      <color indexed="8"/>
      <name val="Calibri"/>
      <family val="2"/>
    </font>
    <font>
      <sz val="11"/>
      <color theme="1"/>
      <name val="Calibri"/>
      <family val="2"/>
    </font>
    <font>
      <sz val="11"/>
      <color theme="1"/>
      <name val="Book Antiqua"/>
      <family val="1"/>
    </font>
    <font>
      <b/>
      <sz val="11"/>
      <color theme="1"/>
      <name val="Book Antiqua"/>
      <family val="1"/>
    </font>
    <font>
      <b/>
      <sz val="16"/>
      <color theme="1"/>
      <name val="Book Antiqua"/>
      <family val="1"/>
    </font>
    <font>
      <sz val="8"/>
      <name val="Calibri"/>
      <family val="2"/>
      <scheme val="minor"/>
    </font>
    <font>
      <b/>
      <sz val="12"/>
      <color theme="1"/>
      <name val="Book Antiqua"/>
      <family val="1"/>
    </font>
    <font>
      <sz val="16"/>
      <color theme="1"/>
      <name val="Book Antiqua"/>
      <family val="1"/>
    </font>
    <font>
      <sz val="12"/>
      <color theme="1"/>
      <name val="Book Antiqua"/>
      <family val="1"/>
    </font>
    <font>
      <sz val="10"/>
      <name val="Arial"/>
      <family val="2"/>
    </font>
    <font>
      <sz val="11"/>
      <color rgb="FF000000"/>
      <name val="Calibri"/>
      <family val="2"/>
      <charset val="204"/>
    </font>
    <font>
      <sz val="11"/>
      <color theme="3" tint="-0.499984740745262"/>
      <name val="Calibri"/>
      <family val="2"/>
      <scheme val="minor"/>
    </font>
    <font>
      <b/>
      <sz val="11"/>
      <color theme="1"/>
      <name val="Calibri"/>
      <family val="2"/>
      <scheme val="minor"/>
    </font>
    <font>
      <sz val="11"/>
      <name val="Calibri"/>
      <family val="2"/>
      <scheme val="minor"/>
    </font>
    <font>
      <b/>
      <sz val="12"/>
      <color indexed="8"/>
      <name val="Book Antiqua"/>
      <family val="1"/>
    </font>
  </fonts>
  <fills count="6">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indexed="65"/>
        <bgColor theme="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5">
    <xf numFmtId="0" fontId="0" fillId="0" borderId="0"/>
    <xf numFmtId="0" fontId="2" fillId="0" borderId="0"/>
    <xf numFmtId="9" fontId="1" fillId="0" borderId="0" applyFont="0" applyFill="0" applyBorder="0" applyAlignment="0" applyProtection="0"/>
    <xf numFmtId="0" fontId="10" fillId="0" borderId="0"/>
    <xf numFmtId="0" fontId="11" fillId="0" borderId="0"/>
  </cellStyleXfs>
  <cellXfs count="185">
    <xf numFmtId="0" fontId="0" fillId="0" borderId="0" xfId="0"/>
    <xf numFmtId="0" fontId="3" fillId="0" borderId="0" xfId="0" applyFont="1"/>
    <xf numFmtId="164" fontId="3" fillId="0" borderId="0" xfId="0" applyNumberFormat="1" applyFont="1"/>
    <xf numFmtId="0" fontId="3" fillId="0" borderId="0" xfId="0" applyFont="1" applyBorder="1"/>
    <xf numFmtId="0" fontId="4" fillId="0" borderId="0" xfId="0" applyFont="1"/>
    <xf numFmtId="0" fontId="7" fillId="0" borderId="0" xfId="0" applyFont="1"/>
    <xf numFmtId="164" fontId="4" fillId="3" borderId="1" xfId="0" applyNumberFormat="1" applyFont="1" applyFill="1" applyBorder="1" applyAlignment="1">
      <alignment horizontal="center" vertical="center" wrapText="1"/>
    </xf>
    <xf numFmtId="4" fontId="3" fillId="0" borderId="0" xfId="0" applyNumberFormat="1" applyFont="1"/>
    <xf numFmtId="0" fontId="9" fillId="0" borderId="0" xfId="0" applyFont="1"/>
    <xf numFmtId="164" fontId="3" fillId="0" borderId="0" xfId="0" applyNumberFormat="1" applyFont="1" applyBorder="1" applyAlignment="1">
      <alignment horizontal="center" vertical="center"/>
    </xf>
    <xf numFmtId="164" fontId="3" fillId="0" borderId="0" xfId="0" applyNumberFormat="1" applyFont="1" applyAlignment="1">
      <alignment horizontal="center" vertical="center"/>
    </xf>
    <xf numFmtId="3" fontId="4" fillId="0" borderId="0"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0"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0" xfId="0" applyNumberFormat="1" applyFont="1" applyAlignment="1">
      <alignment horizontal="center" vertical="center"/>
    </xf>
    <xf numFmtId="164" fontId="4" fillId="3" borderId="12" xfId="0" applyNumberFormat="1" applyFont="1" applyFill="1" applyBorder="1" applyAlignment="1">
      <alignment horizontal="center" vertical="center" wrapText="1"/>
    </xf>
    <xf numFmtId="0" fontId="4" fillId="0" borderId="0" xfId="0" applyFont="1" applyBorder="1" applyAlignment="1">
      <alignment horizontal="center" vertical="center"/>
    </xf>
    <xf numFmtId="166" fontId="3" fillId="0" borderId="0" xfId="0" applyNumberFormat="1" applyFont="1" applyBorder="1" applyAlignment="1">
      <alignment horizontal="center" vertical="center"/>
    </xf>
    <xf numFmtId="166" fontId="3" fillId="0" borderId="0" xfId="0" applyNumberFormat="1" applyFont="1" applyAlignment="1">
      <alignment horizontal="center" vertical="center"/>
    </xf>
    <xf numFmtId="3" fontId="4" fillId="3" borderId="13" xfId="0" applyNumberFormat="1" applyFont="1" applyFill="1" applyBorder="1" applyAlignment="1">
      <alignment horizontal="center" vertical="center" wrapText="1"/>
    </xf>
    <xf numFmtId="166" fontId="4" fillId="3" borderId="13" xfId="0" applyNumberFormat="1" applyFont="1" applyFill="1" applyBorder="1" applyAlignment="1">
      <alignment horizontal="center" vertical="center" wrapText="1"/>
    </xf>
    <xf numFmtId="164" fontId="4" fillId="3" borderId="13"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0" fontId="4" fillId="0" borderId="0" xfId="0" applyFont="1" applyFill="1"/>
    <xf numFmtId="0" fontId="4" fillId="3" borderId="13" xfId="0" applyFont="1" applyFill="1" applyBorder="1" applyAlignment="1">
      <alignment horizontal="center" vertical="center" wrapText="1"/>
    </xf>
    <xf numFmtId="0" fontId="7" fillId="0" borderId="0" xfId="0" applyFont="1" applyFill="1"/>
    <xf numFmtId="164" fontId="3" fillId="0" borderId="0" xfId="0" applyNumberFormat="1" applyFont="1" applyFill="1" applyAlignment="1">
      <alignment horizontal="center" vertical="center"/>
    </xf>
    <xf numFmtId="0" fontId="5" fillId="3" borderId="0" xfId="0" applyFont="1" applyFill="1"/>
    <xf numFmtId="0" fontId="4" fillId="3" borderId="0" xfId="0" applyFont="1" applyFill="1"/>
    <xf numFmtId="165" fontId="3" fillId="3" borderId="0" xfId="0" applyNumberFormat="1" applyFont="1" applyFill="1" applyAlignment="1">
      <alignment horizontal="center" vertical="center"/>
    </xf>
    <xf numFmtId="3" fontId="3" fillId="3" borderId="0" xfId="0" applyNumberFormat="1" applyFont="1" applyFill="1" applyAlignment="1">
      <alignment horizontal="center" vertical="center"/>
    </xf>
    <xf numFmtId="166" fontId="3" fillId="3" borderId="0" xfId="0" applyNumberFormat="1" applyFont="1" applyFill="1" applyAlignment="1">
      <alignment horizontal="center" vertical="center"/>
    </xf>
    <xf numFmtId="164" fontId="3" fillId="3" borderId="0" xfId="0" applyNumberFormat="1" applyFont="1" applyFill="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xf numFmtId="165" fontId="3" fillId="3" borderId="0" xfId="0" applyNumberFormat="1" applyFont="1" applyFill="1" applyBorder="1" applyAlignment="1">
      <alignment horizontal="center" vertical="center"/>
    </xf>
    <xf numFmtId="3" fontId="3" fillId="3" borderId="0" xfId="0" applyNumberFormat="1" applyFont="1" applyFill="1" applyBorder="1" applyAlignment="1">
      <alignment horizontal="center" vertical="center"/>
    </xf>
    <xf numFmtId="166" fontId="3" fillId="3" borderId="0" xfId="0" applyNumberFormat="1" applyFont="1" applyFill="1" applyBorder="1" applyAlignment="1">
      <alignment horizontal="center" vertical="center"/>
    </xf>
    <xf numFmtId="3" fontId="4" fillId="3" borderId="0" xfId="0" applyNumberFormat="1" applyFont="1" applyFill="1" applyBorder="1" applyAlignment="1">
      <alignment horizontal="center" vertical="center"/>
    </xf>
    <xf numFmtId="164" fontId="3" fillId="3" borderId="0" xfId="0" applyNumberFormat="1" applyFont="1" applyFill="1" applyBorder="1" applyAlignment="1">
      <alignment horizontal="center" vertical="center"/>
    </xf>
    <xf numFmtId="4" fontId="7" fillId="0" borderId="0" xfId="0" applyNumberFormat="1" applyFont="1" applyBorder="1" applyAlignment="1">
      <alignment vertical="center"/>
    </xf>
    <xf numFmtId="164" fontId="4" fillId="0" borderId="0"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xf>
    <xf numFmtId="167" fontId="12" fillId="5" borderId="0" xfId="0" applyNumberFormat="1" applyFont="1" applyFill="1" applyBorder="1" applyAlignment="1">
      <alignment horizontal="left"/>
    </xf>
    <xf numFmtId="3" fontId="12" fillId="5" borderId="0" xfId="0" applyNumberFormat="1" applyFont="1" applyFill="1" applyBorder="1" applyAlignment="1">
      <alignment horizontal="center"/>
    </xf>
    <xf numFmtId="167" fontId="12" fillId="5" borderId="0" xfId="0" applyNumberFormat="1" applyFont="1" applyFill="1" applyBorder="1" applyAlignment="1">
      <alignment horizontal="center"/>
    </xf>
    <xf numFmtId="167" fontId="12" fillId="5" borderId="14" xfId="0" applyNumberFormat="1" applyFont="1" applyFill="1" applyBorder="1" applyAlignment="1">
      <alignment horizontal="center"/>
    </xf>
    <xf numFmtId="167" fontId="12" fillId="5" borderId="2" xfId="0" applyNumberFormat="1" applyFont="1" applyFill="1" applyBorder="1" applyAlignment="1">
      <alignment horizontal="left"/>
    </xf>
    <xf numFmtId="3" fontId="12" fillId="5" borderId="14" xfId="0" applyNumberFormat="1" applyFont="1" applyFill="1" applyBorder="1" applyAlignment="1">
      <alignment horizontal="center"/>
    </xf>
    <xf numFmtId="3" fontId="12" fillId="5" borderId="2" xfId="0" applyNumberFormat="1" applyFont="1" applyFill="1" applyBorder="1" applyAlignment="1">
      <alignment horizontal="center"/>
    </xf>
    <xf numFmtId="0" fontId="12" fillId="5" borderId="14" xfId="0" applyFont="1" applyFill="1" applyBorder="1" applyAlignment="1">
      <alignment horizontal="center"/>
    </xf>
    <xf numFmtId="3" fontId="12" fillId="5" borderId="4" xfId="0" applyNumberFormat="1" applyFont="1" applyFill="1" applyBorder="1" applyAlignment="1">
      <alignment horizontal="center"/>
    </xf>
    <xf numFmtId="167" fontId="12" fillId="5" borderId="9" xfId="0" applyNumberFormat="1" applyFont="1" applyFill="1" applyBorder="1" applyAlignment="1">
      <alignment horizontal="left"/>
    </xf>
    <xf numFmtId="3" fontId="12" fillId="5" borderId="9" xfId="0" applyNumberFormat="1" applyFont="1" applyFill="1" applyBorder="1" applyAlignment="1">
      <alignment horizontal="center"/>
    </xf>
    <xf numFmtId="3" fontId="12" fillId="5" borderId="13" xfId="0" applyNumberFormat="1" applyFont="1" applyFill="1" applyBorder="1" applyAlignment="1">
      <alignment horizontal="center"/>
    </xf>
    <xf numFmtId="167" fontId="12" fillId="5" borderId="4" xfId="0" applyNumberFormat="1" applyFont="1" applyFill="1" applyBorder="1" applyAlignment="1">
      <alignment horizontal="center"/>
    </xf>
    <xf numFmtId="3" fontId="12" fillId="5" borderId="14" xfId="0" applyNumberFormat="1" applyFont="1" applyFill="1" applyBorder="1" applyAlignment="1">
      <alignment horizontal="left"/>
    </xf>
    <xf numFmtId="167" fontId="12" fillId="5" borderId="13" xfId="0" applyNumberFormat="1" applyFont="1" applyFill="1" applyBorder="1" applyAlignment="1">
      <alignment horizontal="center"/>
    </xf>
    <xf numFmtId="167" fontId="12" fillId="5" borderId="2" xfId="0" applyNumberFormat="1" applyFont="1" applyFill="1" applyBorder="1" applyAlignment="1">
      <alignment horizontal="center"/>
    </xf>
    <xf numFmtId="0" fontId="3" fillId="0" borderId="0" xfId="0" applyFont="1" applyFill="1"/>
    <xf numFmtId="0" fontId="7" fillId="3" borderId="0" xfId="0" applyFont="1" applyFill="1"/>
    <xf numFmtId="0" fontId="3" fillId="3" borderId="0" xfId="0" applyFont="1" applyFill="1"/>
    <xf numFmtId="0" fontId="12" fillId="5" borderId="2" xfId="0" applyFont="1" applyFill="1" applyBorder="1" applyAlignment="1">
      <alignment horizontal="center"/>
    </xf>
    <xf numFmtId="167" fontId="14" fillId="5" borderId="13" xfId="0" applyNumberFormat="1" applyFont="1" applyFill="1" applyBorder="1" applyAlignment="1">
      <alignment horizontal="center"/>
    </xf>
    <xf numFmtId="0" fontId="14" fillId="5" borderId="13" xfId="0" applyFont="1" applyFill="1" applyBorder="1" applyAlignment="1">
      <alignment horizontal="center"/>
    </xf>
    <xf numFmtId="167" fontId="14" fillId="5" borderId="0" xfId="0" applyNumberFormat="1" applyFont="1" applyFill="1" applyBorder="1" applyAlignment="1">
      <alignment horizontal="center"/>
    </xf>
    <xf numFmtId="3" fontId="14" fillId="5" borderId="0" xfId="0" applyNumberFormat="1" applyFont="1" applyFill="1" applyBorder="1" applyAlignment="1">
      <alignment horizontal="center"/>
    </xf>
    <xf numFmtId="3" fontId="3" fillId="0" borderId="7" xfId="0" applyNumberFormat="1" applyFont="1" applyBorder="1" applyAlignment="1">
      <alignment horizontal="center" vertical="center"/>
    </xf>
    <xf numFmtId="3" fontId="3" fillId="0" borderId="5" xfId="0" applyNumberFormat="1" applyFont="1" applyBorder="1" applyAlignment="1">
      <alignment horizontal="center" vertical="center"/>
    </xf>
    <xf numFmtId="167" fontId="14" fillId="5" borderId="9" xfId="0" applyNumberFormat="1" applyFont="1" applyFill="1" applyBorder="1" applyAlignment="1">
      <alignment horizontal="center"/>
    </xf>
    <xf numFmtId="3" fontId="14" fillId="5" borderId="9" xfId="0" applyNumberFormat="1" applyFont="1" applyFill="1" applyBorder="1" applyAlignment="1">
      <alignment horizontal="center"/>
    </xf>
    <xf numFmtId="3" fontId="3" fillId="0" borderId="15" xfId="0" applyNumberFormat="1" applyFont="1" applyBorder="1" applyAlignment="1">
      <alignment horizontal="center" vertical="center"/>
    </xf>
    <xf numFmtId="167" fontId="14" fillId="5" borderId="4" xfId="0" applyNumberFormat="1" applyFont="1" applyFill="1" applyBorder="1" applyAlignment="1">
      <alignment horizontal="center"/>
    </xf>
    <xf numFmtId="3" fontId="14" fillId="5" borderId="4" xfId="0" applyNumberFormat="1" applyFont="1" applyFill="1" applyBorder="1" applyAlignment="1">
      <alignment horizontal="center"/>
    </xf>
    <xf numFmtId="167" fontId="14" fillId="5" borderId="14" xfId="0" applyNumberFormat="1" applyFont="1" applyFill="1" applyBorder="1" applyAlignment="1">
      <alignment horizontal="center"/>
    </xf>
    <xf numFmtId="167" fontId="14" fillId="5" borderId="2" xfId="0" applyNumberFormat="1" applyFont="1" applyFill="1" applyBorder="1" applyAlignment="1">
      <alignment horizontal="center"/>
    </xf>
    <xf numFmtId="0" fontId="12" fillId="5" borderId="13" xfId="0" applyFont="1" applyFill="1" applyBorder="1" applyAlignment="1">
      <alignment horizontal="center"/>
    </xf>
    <xf numFmtId="0" fontId="14" fillId="5" borderId="14" xfId="0" applyFont="1" applyFill="1" applyBorder="1" applyAlignment="1">
      <alignment horizontal="center"/>
    </xf>
    <xf numFmtId="0" fontId="14" fillId="5" borderId="2" xfId="0" applyFont="1" applyFill="1" applyBorder="1" applyAlignment="1">
      <alignment horizontal="center"/>
    </xf>
    <xf numFmtId="167" fontId="12" fillId="5" borderId="1" xfId="0" applyNumberFormat="1" applyFont="1" applyFill="1" applyBorder="1" applyAlignment="1">
      <alignment horizontal="center"/>
    </xf>
    <xf numFmtId="3" fontId="12" fillId="5" borderId="1" xfId="0" applyNumberFormat="1" applyFont="1" applyFill="1" applyBorder="1" applyAlignment="1">
      <alignment horizontal="center"/>
    </xf>
    <xf numFmtId="0" fontId="12" fillId="5" borderId="1" xfId="0" applyFont="1" applyFill="1" applyBorder="1" applyAlignment="1">
      <alignment horizontal="center"/>
    </xf>
    <xf numFmtId="0" fontId="4" fillId="3" borderId="3" xfId="0" applyFont="1" applyFill="1" applyBorder="1" applyAlignment="1">
      <alignment horizontal="center" vertical="center"/>
    </xf>
    <xf numFmtId="165" fontId="4" fillId="3" borderId="13" xfId="0" applyNumberFormat="1" applyFont="1" applyFill="1" applyBorder="1" applyAlignment="1">
      <alignment horizontal="center" vertical="center"/>
    </xf>
    <xf numFmtId="165" fontId="4" fillId="3" borderId="4" xfId="0" applyNumberFormat="1" applyFont="1" applyFill="1" applyBorder="1" applyAlignment="1">
      <alignment horizontal="center" vertical="center"/>
    </xf>
    <xf numFmtId="3" fontId="3" fillId="0" borderId="9" xfId="0" applyNumberFormat="1" applyFont="1" applyBorder="1" applyAlignment="1">
      <alignment horizontal="center" vertical="center"/>
    </xf>
    <xf numFmtId="0" fontId="3" fillId="0" borderId="0" xfId="0" applyFont="1" applyBorder="1" applyAlignment="1">
      <alignment vertical="center"/>
    </xf>
    <xf numFmtId="167" fontId="12" fillId="5" borderId="9" xfId="0" applyNumberFormat="1" applyFont="1" applyFill="1" applyBorder="1" applyAlignment="1">
      <alignment horizontal="center"/>
    </xf>
    <xf numFmtId="0" fontId="3" fillId="0" borderId="13" xfId="0" applyFont="1" applyBorder="1" applyAlignment="1">
      <alignment vertical="center"/>
    </xf>
    <xf numFmtId="0" fontId="3" fillId="0" borderId="14" xfId="0" applyFont="1" applyBorder="1" applyAlignment="1">
      <alignment vertical="center"/>
    </xf>
    <xf numFmtId="0" fontId="3" fillId="0" borderId="2" xfId="0" applyFont="1" applyBorder="1" applyAlignment="1">
      <alignment vertical="center"/>
    </xf>
    <xf numFmtId="0" fontId="4" fillId="0" borderId="0"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167" fontId="12" fillId="5" borderId="3" xfId="0" applyNumberFormat="1" applyFont="1" applyFill="1" applyBorder="1" applyAlignment="1">
      <alignment horizontal="center"/>
    </xf>
    <xf numFmtId="3" fontId="3" fillId="0" borderId="4" xfId="0" applyNumberFormat="1" applyFont="1" applyBorder="1" applyAlignment="1">
      <alignment horizontal="center" vertical="center"/>
    </xf>
    <xf numFmtId="167" fontId="12" fillId="5" borderId="6" xfId="0" applyNumberFormat="1" applyFont="1" applyFill="1" applyBorder="1" applyAlignment="1">
      <alignment horizontal="center"/>
    </xf>
    <xf numFmtId="167" fontId="12" fillId="5" borderId="8" xfId="0" applyNumberFormat="1" applyFont="1" applyFill="1" applyBorder="1" applyAlignment="1">
      <alignment horizontal="center"/>
    </xf>
    <xf numFmtId="167" fontId="12" fillId="5" borderId="8" xfId="0" applyNumberFormat="1" applyFont="1" applyFill="1" applyBorder="1" applyAlignment="1">
      <alignment horizontal="left"/>
    </xf>
    <xf numFmtId="167" fontId="12" fillId="5" borderId="10" xfId="0" applyNumberFormat="1" applyFont="1" applyFill="1" applyBorder="1" applyAlignment="1">
      <alignment horizontal="left"/>
    </xf>
    <xf numFmtId="3" fontId="12" fillId="5" borderId="11" xfId="0" applyNumberFormat="1" applyFont="1" applyFill="1" applyBorder="1" applyAlignment="1">
      <alignment horizontal="center"/>
    </xf>
    <xf numFmtId="3" fontId="3" fillId="0" borderId="12" xfId="0" applyNumberFormat="1" applyFont="1" applyBorder="1" applyAlignment="1">
      <alignment horizontal="center" vertical="center"/>
    </xf>
    <xf numFmtId="0" fontId="3" fillId="0" borderId="1" xfId="0" applyFont="1" applyBorder="1" applyAlignment="1">
      <alignment vertical="center"/>
    </xf>
    <xf numFmtId="3" fontId="12" fillId="5" borderId="5" xfId="0" applyNumberFormat="1" applyFont="1" applyFill="1" applyBorder="1" applyAlignment="1">
      <alignment horizontal="center"/>
    </xf>
    <xf numFmtId="3" fontId="12" fillId="5" borderId="15" xfId="0" applyNumberFormat="1" applyFont="1" applyFill="1" applyBorder="1" applyAlignment="1">
      <alignment horizontal="center"/>
    </xf>
    <xf numFmtId="167" fontId="12" fillId="5" borderId="11" xfId="0" applyNumberFormat="1" applyFont="1" applyFill="1" applyBorder="1" applyAlignment="1">
      <alignment horizontal="center"/>
    </xf>
    <xf numFmtId="3" fontId="12" fillId="5" borderId="12" xfId="0" applyNumberFormat="1" applyFont="1" applyFill="1" applyBorder="1" applyAlignment="1">
      <alignment horizontal="center"/>
    </xf>
    <xf numFmtId="3" fontId="12" fillId="5" borderId="7" xfId="0" applyNumberFormat="1" applyFont="1" applyFill="1" applyBorder="1" applyAlignment="1">
      <alignment horizontal="center"/>
    </xf>
    <xf numFmtId="0" fontId="12" fillId="5" borderId="13" xfId="0" applyFont="1" applyFill="1" applyBorder="1" applyAlignment="1">
      <alignment horizontal="left"/>
    </xf>
    <xf numFmtId="0" fontId="12" fillId="5" borderId="2" xfId="0" applyFont="1" applyFill="1" applyBorder="1" applyAlignment="1">
      <alignment horizontal="left"/>
    </xf>
    <xf numFmtId="0" fontId="12" fillId="5" borderId="1" xfId="0" applyFont="1" applyFill="1" applyBorder="1" applyAlignment="1">
      <alignment horizontal="left"/>
    </xf>
    <xf numFmtId="0" fontId="12" fillId="5" borderId="14" xfId="0" applyFont="1" applyFill="1" applyBorder="1" applyAlignment="1">
      <alignment horizontal="left"/>
    </xf>
    <xf numFmtId="0" fontId="3" fillId="0" borderId="10" xfId="0" applyFont="1" applyBorder="1" applyAlignment="1">
      <alignment horizontal="center" vertical="center"/>
    </xf>
    <xf numFmtId="3" fontId="12" fillId="5" borderId="0" xfId="0" applyNumberFormat="1" applyFont="1" applyFill="1" applyBorder="1" applyAlignment="1">
      <alignment horizontal="right"/>
    </xf>
    <xf numFmtId="3" fontId="12" fillId="5" borderId="4" xfId="0" applyNumberFormat="1" applyFont="1" applyFill="1" applyBorder="1" applyAlignment="1">
      <alignment horizontal="right"/>
    </xf>
    <xf numFmtId="3" fontId="12" fillId="5" borderId="9" xfId="0" applyNumberFormat="1" applyFont="1" applyFill="1" applyBorder="1" applyAlignment="1">
      <alignment horizontal="right"/>
    </xf>
    <xf numFmtId="3" fontId="12" fillId="5" borderId="11" xfId="0" applyNumberFormat="1" applyFont="1" applyFill="1" applyBorder="1" applyAlignment="1">
      <alignment horizontal="right"/>
    </xf>
    <xf numFmtId="166" fontId="3" fillId="0" borderId="0" xfId="0" applyNumberFormat="1" applyFont="1" applyFill="1" applyAlignment="1">
      <alignment horizontal="center" vertical="center"/>
    </xf>
    <xf numFmtId="3" fontId="3" fillId="0" borderId="0" xfId="0" applyNumberFormat="1" applyFont="1" applyFill="1" applyAlignment="1">
      <alignment horizontal="center" vertical="center"/>
    </xf>
    <xf numFmtId="164" fontId="3" fillId="0" borderId="0" xfId="0" applyNumberFormat="1" applyFont="1" applyFill="1"/>
    <xf numFmtId="165" fontId="3" fillId="0" borderId="0" xfId="0" applyNumberFormat="1" applyFont="1" applyFill="1" applyAlignment="1">
      <alignment horizontal="center" vertical="center"/>
    </xf>
    <xf numFmtId="165" fontId="9" fillId="3" borderId="0" xfId="0" applyNumberFormat="1" applyFont="1" applyFill="1" applyAlignment="1">
      <alignment horizontal="center" vertical="center"/>
    </xf>
    <xf numFmtId="3" fontId="9" fillId="3" borderId="0" xfId="0" applyNumberFormat="1" applyFont="1" applyFill="1" applyAlignment="1">
      <alignment horizontal="center" vertical="center"/>
    </xf>
    <xf numFmtId="166" fontId="9" fillId="3" borderId="0" xfId="0" applyNumberFormat="1" applyFont="1" applyFill="1" applyAlignment="1">
      <alignment horizontal="center" vertical="center"/>
    </xf>
    <xf numFmtId="165" fontId="9" fillId="0" borderId="0" xfId="0" applyNumberFormat="1" applyFont="1" applyFill="1" applyAlignment="1">
      <alignment horizontal="center" vertical="center"/>
    </xf>
    <xf numFmtId="3" fontId="9" fillId="0" borderId="0" xfId="0" applyNumberFormat="1" applyFont="1" applyFill="1" applyAlignment="1">
      <alignment horizontal="center" vertical="center"/>
    </xf>
    <xf numFmtId="166" fontId="9" fillId="0" borderId="0" xfId="0" applyNumberFormat="1" applyFont="1" applyFill="1" applyAlignment="1">
      <alignment horizontal="center" vertical="center"/>
    </xf>
    <xf numFmtId="164" fontId="9" fillId="0" borderId="0" xfId="0" applyNumberFormat="1" applyFont="1" applyFill="1"/>
    <xf numFmtId="0" fontId="9" fillId="0" borderId="0" xfId="0" applyFont="1" applyFill="1"/>
    <xf numFmtId="165" fontId="9" fillId="0" borderId="0" xfId="0" applyNumberFormat="1" applyFont="1" applyAlignment="1">
      <alignment horizontal="center" vertical="center"/>
    </xf>
    <xf numFmtId="3" fontId="9" fillId="0" borderId="0" xfId="0" applyNumberFormat="1" applyFont="1" applyAlignment="1">
      <alignment horizontal="center" vertical="center"/>
    </xf>
    <xf numFmtId="166" fontId="9" fillId="0" borderId="0" xfId="0" applyNumberFormat="1" applyFont="1" applyAlignment="1">
      <alignment horizontal="center" vertical="center"/>
    </xf>
    <xf numFmtId="0" fontId="7" fillId="4" borderId="1" xfId="0" applyFont="1" applyFill="1" applyBorder="1" applyAlignment="1">
      <alignment horizontal="center" vertical="center" wrapText="1"/>
    </xf>
    <xf numFmtId="0" fontId="9" fillId="0" borderId="0" xfId="0" applyFont="1" applyBorder="1"/>
    <xf numFmtId="0" fontId="9" fillId="4" borderId="12" xfId="0" applyFont="1" applyFill="1" applyBorder="1" applyAlignment="1">
      <alignment horizontal="center" vertical="center"/>
    </xf>
    <xf numFmtId="0" fontId="9" fillId="4" borderId="1" xfId="0" applyFont="1" applyFill="1" applyBorder="1" applyAlignment="1">
      <alignment horizontal="left" vertical="center" wrapText="1"/>
    </xf>
    <xf numFmtId="4" fontId="9"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xf>
    <xf numFmtId="4" fontId="9" fillId="2" borderId="0" xfId="0" applyNumberFormat="1" applyFont="1" applyFill="1" applyBorder="1" applyAlignment="1">
      <alignment horizontal="center" vertical="center"/>
    </xf>
    <xf numFmtId="0" fontId="9" fillId="4"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0" borderId="0" xfId="0" applyFont="1" applyFill="1" applyAlignment="1">
      <alignment horizontal="center" vertical="center" wrapText="1"/>
    </xf>
    <xf numFmtId="0" fontId="7" fillId="4" borderId="0" xfId="0" applyFont="1" applyFill="1" applyBorder="1" applyAlignment="1">
      <alignment horizontal="center" vertical="center" wrapText="1"/>
    </xf>
    <xf numFmtId="0" fontId="9" fillId="4" borderId="0" xfId="0" applyFont="1" applyFill="1" applyBorder="1" applyAlignment="1">
      <alignment horizontal="center" vertical="center"/>
    </xf>
    <xf numFmtId="0" fontId="9" fillId="4" borderId="0" xfId="0" applyFont="1" applyFill="1" applyBorder="1" applyAlignment="1">
      <alignment horizontal="left" vertical="center" wrapText="1"/>
    </xf>
    <xf numFmtId="4" fontId="9" fillId="4" borderId="0"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9" fillId="3" borderId="0" xfId="0" applyFont="1" applyFill="1"/>
    <xf numFmtId="4" fontId="9" fillId="0" borderId="0" xfId="0" applyNumberFormat="1" applyFont="1"/>
    <xf numFmtId="165" fontId="8" fillId="3" borderId="0" xfId="0" applyNumberFormat="1" applyFont="1" applyFill="1" applyAlignment="1">
      <alignment horizontal="center" vertical="center"/>
    </xf>
    <xf numFmtId="3" fontId="8" fillId="3" borderId="0" xfId="0" applyNumberFormat="1" applyFont="1" applyFill="1" applyAlignment="1">
      <alignment horizontal="center" vertical="center"/>
    </xf>
    <xf numFmtId="166" fontId="8" fillId="3" borderId="0" xfId="0" applyNumberFormat="1" applyFont="1" applyFill="1" applyAlignment="1">
      <alignment horizontal="center" vertical="center"/>
    </xf>
    <xf numFmtId="164" fontId="8" fillId="0" borderId="0" xfId="0" applyNumberFormat="1" applyFont="1"/>
    <xf numFmtId="0" fontId="8" fillId="0" borderId="0" xfId="0" applyFont="1"/>
    <xf numFmtId="0" fontId="3" fillId="0" borderId="0" xfId="0" applyFont="1" applyAlignment="1">
      <alignment horizontal="right"/>
    </xf>
    <xf numFmtId="0" fontId="4" fillId="0" borderId="0" xfId="0" applyFont="1" applyAlignment="1">
      <alignment horizontal="right"/>
    </xf>
    <xf numFmtId="4" fontId="3" fillId="0" borderId="1" xfId="0" applyNumberFormat="1" applyFont="1" applyBorder="1"/>
    <xf numFmtId="164" fontId="3" fillId="0" borderId="13"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7" xfId="0" applyNumberFormat="1" applyFont="1" applyBorder="1" applyAlignment="1">
      <alignment horizontal="center" vertical="center"/>
    </xf>
    <xf numFmtId="164" fontId="3" fillId="0" borderId="15" xfId="0" applyNumberFormat="1"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Border="1" applyAlignment="1">
      <alignment horizontal="center" vertical="center"/>
    </xf>
    <xf numFmtId="164" fontId="3" fillId="0" borderId="0" xfId="0" applyNumberFormat="1" applyFont="1" applyFill="1" applyBorder="1" applyAlignment="1">
      <alignment horizontal="center" vertical="center"/>
    </xf>
    <xf numFmtId="0" fontId="13" fillId="0" borderId="16" xfId="0" applyFont="1" applyBorder="1" applyAlignment="1">
      <alignment horizontal="left" vertical="top"/>
    </xf>
    <xf numFmtId="0" fontId="13" fillId="0" borderId="22" xfId="0" applyFont="1" applyBorder="1" applyAlignment="1">
      <alignment horizontal="left" vertical="top"/>
    </xf>
    <xf numFmtId="0" fontId="13" fillId="0" borderId="17" xfId="0" applyFont="1" applyBorder="1" applyAlignment="1">
      <alignment horizontal="left" vertical="top"/>
    </xf>
    <xf numFmtId="0" fontId="13" fillId="0" borderId="18" xfId="0" applyFont="1" applyBorder="1" applyAlignment="1">
      <alignment horizontal="left" vertical="top"/>
    </xf>
    <xf numFmtId="0" fontId="13" fillId="0" borderId="0" xfId="0" applyFont="1" applyBorder="1" applyAlignment="1">
      <alignment horizontal="left" vertical="top"/>
    </xf>
    <xf numFmtId="0" fontId="13" fillId="0" borderId="19" xfId="0" applyFont="1" applyBorder="1" applyAlignment="1">
      <alignment horizontal="left" vertical="top"/>
    </xf>
    <xf numFmtId="0" fontId="13" fillId="0" borderId="20" xfId="0" applyFont="1" applyBorder="1" applyAlignment="1">
      <alignment horizontal="left" vertical="top"/>
    </xf>
    <xf numFmtId="0" fontId="13" fillId="0" borderId="23" xfId="0" applyFont="1" applyBorder="1" applyAlignment="1">
      <alignment horizontal="left" vertical="top"/>
    </xf>
    <xf numFmtId="0" fontId="13" fillId="0" borderId="21" xfId="0" applyFont="1" applyBorder="1" applyAlignment="1">
      <alignment horizontal="left" vertical="top"/>
    </xf>
    <xf numFmtId="0" fontId="7" fillId="4" borderId="7"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4" borderId="12" xfId="0" applyFont="1" applyFill="1" applyBorder="1" applyAlignment="1">
      <alignment vertical="center"/>
    </xf>
    <xf numFmtId="0" fontId="15" fillId="4" borderId="1" xfId="0" applyFont="1" applyFill="1" applyBorder="1" applyAlignment="1">
      <alignment vertical="center"/>
    </xf>
  </cellXfs>
  <cellStyles count="5">
    <cellStyle name="Normal" xfId="0" builtinId="0"/>
    <cellStyle name="Normal 2" xfId="1" xr:uid="{00000000-0005-0000-0000-000001000000}"/>
    <cellStyle name="Normal 2 2 2" xfId="3" xr:uid="{9FFB4739-FD57-45DD-B176-82187C2CB886}"/>
    <cellStyle name="Normal 3" xfId="4" xr:uid="{2FEEE0F9-5B29-46F2-9EFA-48909DF8A58D}"/>
    <cellStyle name="Porcentaje 2" xfId="2" xr:uid="{00000000-0005-0000-0000-000002000000}"/>
  </cellStyles>
  <dxfs count="0"/>
  <tableStyles count="0" defaultTableStyle="TableStyleMedium9" defaultPivotStyle="PivotStyleLight16"/>
  <colors>
    <mruColors>
      <color rgb="FF3590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C74B-9B0B-4821-929D-7E335EA1DEE2}">
  <sheetPr>
    <pageSetUpPr fitToPage="1"/>
  </sheetPr>
  <dimension ref="A2:K108"/>
  <sheetViews>
    <sheetView showGridLines="0" tabSelected="1" zoomScale="70" zoomScaleNormal="70" workbookViewId="0"/>
  </sheetViews>
  <sheetFormatPr baseColWidth="10" defaultColWidth="11.54296875" defaultRowHeight="14.5" x14ac:dyDescent="0.35"/>
  <cols>
    <col min="1" max="1" width="13.1796875" style="1" customWidth="1"/>
    <col min="2" max="2" width="16.453125" style="4" customWidth="1"/>
    <col min="3" max="3" width="34.81640625" style="1" customWidth="1"/>
    <col min="4" max="4" width="22.54296875" style="15" bestFit="1" customWidth="1"/>
    <col min="5" max="5" width="31.1796875" style="15" bestFit="1" customWidth="1"/>
    <col min="6" max="6" width="12.7265625" style="12" customWidth="1"/>
    <col min="7" max="7" width="15.1796875" style="19" customWidth="1"/>
    <col min="8" max="8" width="24" style="12" bestFit="1" customWidth="1"/>
    <col min="9" max="9" width="14.26953125" style="10" bestFit="1" customWidth="1"/>
    <col min="10" max="10" width="35.1796875" style="10" bestFit="1" customWidth="1"/>
    <col min="11" max="11" width="26.1796875" style="2" customWidth="1"/>
    <col min="12" max="16384" width="11.54296875" style="1"/>
  </cols>
  <sheetData>
    <row r="2" spans="1:11" ht="20.5" x14ac:dyDescent="0.45">
      <c r="A2" s="28" t="s">
        <v>124</v>
      </c>
      <c r="B2" s="29"/>
      <c r="C2" s="28"/>
      <c r="D2" s="30"/>
      <c r="E2" s="30"/>
      <c r="F2" s="31"/>
      <c r="G2" s="32"/>
      <c r="H2" s="31"/>
      <c r="I2" s="33"/>
      <c r="J2" s="33"/>
    </row>
    <row r="4" spans="1:11" ht="15.5" x14ac:dyDescent="0.35">
      <c r="A4" s="61" t="s">
        <v>129</v>
      </c>
      <c r="B4" s="29"/>
      <c r="C4" s="62"/>
      <c r="D4" s="30"/>
      <c r="E4" s="30"/>
      <c r="F4" s="31"/>
      <c r="G4" s="32"/>
      <c r="H4" s="31"/>
      <c r="I4" s="33"/>
      <c r="J4" s="33"/>
    </row>
    <row r="5" spans="1:11" s="60" customFormat="1" ht="15.5" x14ac:dyDescent="0.35">
      <c r="A5" s="26"/>
      <c r="B5" s="24"/>
      <c r="D5" s="122"/>
      <c r="E5" s="122"/>
      <c r="F5" s="120"/>
      <c r="G5" s="119"/>
      <c r="H5" s="120"/>
      <c r="I5" s="27"/>
      <c r="J5" s="27"/>
      <c r="K5" s="121"/>
    </row>
    <row r="6" spans="1:11" ht="15.5" x14ac:dyDescent="0.35">
      <c r="A6" s="5" t="s">
        <v>125</v>
      </c>
    </row>
    <row r="8" spans="1:11" ht="29" x14ac:dyDescent="0.35">
      <c r="C8" s="83" t="s">
        <v>0</v>
      </c>
      <c r="D8" s="84" t="s">
        <v>9</v>
      </c>
      <c r="E8" s="85" t="s">
        <v>10</v>
      </c>
      <c r="F8" s="20" t="s">
        <v>12</v>
      </c>
      <c r="G8" s="21" t="s">
        <v>13</v>
      </c>
      <c r="H8" s="20" t="s">
        <v>11</v>
      </c>
      <c r="I8" s="6" t="s">
        <v>14</v>
      </c>
      <c r="J8" s="16" t="s">
        <v>8</v>
      </c>
    </row>
    <row r="9" spans="1:11" x14ac:dyDescent="0.35">
      <c r="B9" s="166" t="s">
        <v>39</v>
      </c>
      <c r="C9" s="89" t="s">
        <v>32</v>
      </c>
      <c r="D9" s="56" t="s">
        <v>36</v>
      </c>
      <c r="E9" s="58" t="s">
        <v>48</v>
      </c>
      <c r="F9" s="52">
        <v>125</v>
      </c>
      <c r="G9" s="77">
        <v>11.4</v>
      </c>
      <c r="H9" s="69">
        <f t="shared" ref="H9:H19" si="0">+G9*F9</f>
        <v>1425</v>
      </c>
      <c r="I9" s="163" t="s">
        <v>3</v>
      </c>
      <c r="J9" s="160" t="s">
        <v>2</v>
      </c>
    </row>
    <row r="10" spans="1:11" x14ac:dyDescent="0.35">
      <c r="B10" s="167"/>
      <c r="C10" s="90" t="s">
        <v>32</v>
      </c>
      <c r="D10" s="46" t="s">
        <v>48</v>
      </c>
      <c r="E10" s="47" t="s">
        <v>49</v>
      </c>
      <c r="F10" s="45">
        <v>200</v>
      </c>
      <c r="G10" s="51">
        <f>(11.4+7.5)/2</f>
        <v>9.4499999999999993</v>
      </c>
      <c r="H10" s="68">
        <f t="shared" si="0"/>
        <v>1889.9999999999998</v>
      </c>
      <c r="I10" s="164"/>
      <c r="J10" s="161"/>
    </row>
    <row r="11" spans="1:11" x14ac:dyDescent="0.35">
      <c r="B11" s="168"/>
      <c r="C11" s="91" t="s">
        <v>32</v>
      </c>
      <c r="D11" s="88" t="s">
        <v>49</v>
      </c>
      <c r="E11" s="59" t="s">
        <v>37</v>
      </c>
      <c r="F11" s="54">
        <v>100</v>
      </c>
      <c r="G11" s="63">
        <v>7.5</v>
      </c>
      <c r="H11" s="72">
        <f t="shared" si="0"/>
        <v>750</v>
      </c>
      <c r="I11" s="164"/>
      <c r="J11" s="161"/>
    </row>
    <row r="12" spans="1:11" x14ac:dyDescent="0.35">
      <c r="B12" s="166" t="s">
        <v>46</v>
      </c>
      <c r="C12" s="89" t="s">
        <v>40</v>
      </c>
      <c r="D12" s="73" t="s">
        <v>41</v>
      </c>
      <c r="E12" s="64" t="s">
        <v>50</v>
      </c>
      <c r="F12" s="74">
        <v>150</v>
      </c>
      <c r="G12" s="65">
        <v>7.5</v>
      </c>
      <c r="H12" s="69">
        <f t="shared" si="0"/>
        <v>1125</v>
      </c>
      <c r="I12" s="164"/>
      <c r="J12" s="161"/>
    </row>
    <row r="13" spans="1:11" x14ac:dyDescent="0.35">
      <c r="B13" s="167"/>
      <c r="C13" s="90" t="s">
        <v>40</v>
      </c>
      <c r="D13" s="66" t="s">
        <v>50</v>
      </c>
      <c r="E13" s="75" t="s">
        <v>51</v>
      </c>
      <c r="F13" s="67">
        <v>600</v>
      </c>
      <c r="G13" s="78">
        <v>8</v>
      </c>
      <c r="H13" s="68">
        <f t="shared" si="0"/>
        <v>4800</v>
      </c>
      <c r="I13" s="164"/>
      <c r="J13" s="161"/>
    </row>
    <row r="14" spans="1:11" x14ac:dyDescent="0.35">
      <c r="B14" s="167"/>
      <c r="C14" s="90" t="s">
        <v>40</v>
      </c>
      <c r="D14" s="66" t="s">
        <v>51</v>
      </c>
      <c r="E14" s="75" t="s">
        <v>42</v>
      </c>
      <c r="F14" s="67">
        <v>180</v>
      </c>
      <c r="G14" s="78">
        <v>7.5</v>
      </c>
      <c r="H14" s="68">
        <f t="shared" si="0"/>
        <v>1350</v>
      </c>
      <c r="I14" s="164"/>
      <c r="J14" s="161"/>
    </row>
    <row r="15" spans="1:11" x14ac:dyDescent="0.35">
      <c r="B15" s="168"/>
      <c r="C15" s="91" t="s">
        <v>40</v>
      </c>
      <c r="D15" s="70" t="s">
        <v>43</v>
      </c>
      <c r="E15" s="76" t="s">
        <v>44</v>
      </c>
      <c r="F15" s="71">
        <v>245</v>
      </c>
      <c r="G15" s="79">
        <v>7.5</v>
      </c>
      <c r="H15" s="72">
        <f t="shared" si="0"/>
        <v>1837.5</v>
      </c>
      <c r="I15" s="164"/>
      <c r="J15" s="161"/>
    </row>
    <row r="16" spans="1:11" x14ac:dyDescent="0.35">
      <c r="B16" s="166" t="s">
        <v>47</v>
      </c>
      <c r="C16" s="89" t="s">
        <v>40</v>
      </c>
      <c r="D16" s="73" t="s">
        <v>44</v>
      </c>
      <c r="E16" s="64" t="s">
        <v>43</v>
      </c>
      <c r="F16" s="74">
        <v>245</v>
      </c>
      <c r="G16" s="65">
        <v>7.5</v>
      </c>
      <c r="H16" s="69">
        <f t="shared" si="0"/>
        <v>1837.5</v>
      </c>
      <c r="I16" s="164"/>
      <c r="J16" s="161"/>
    </row>
    <row r="17" spans="1:10" x14ac:dyDescent="0.35">
      <c r="B17" s="167"/>
      <c r="C17" s="90" t="s">
        <v>40</v>
      </c>
      <c r="D17" s="66" t="s">
        <v>42</v>
      </c>
      <c r="E17" s="75" t="s">
        <v>51</v>
      </c>
      <c r="F17" s="67">
        <v>180</v>
      </c>
      <c r="G17" s="51">
        <v>7.5</v>
      </c>
      <c r="H17" s="68">
        <f t="shared" si="0"/>
        <v>1350</v>
      </c>
      <c r="I17" s="164"/>
      <c r="J17" s="161"/>
    </row>
    <row r="18" spans="1:10" x14ac:dyDescent="0.35">
      <c r="B18" s="167"/>
      <c r="C18" s="90" t="s">
        <v>40</v>
      </c>
      <c r="D18" s="66" t="s">
        <v>51</v>
      </c>
      <c r="E18" s="75" t="s">
        <v>50</v>
      </c>
      <c r="F18" s="67">
        <v>600</v>
      </c>
      <c r="G18" s="51">
        <v>8</v>
      </c>
      <c r="H18" s="68">
        <f t="shared" si="0"/>
        <v>4800</v>
      </c>
      <c r="I18" s="164"/>
      <c r="J18" s="161"/>
    </row>
    <row r="19" spans="1:10" x14ac:dyDescent="0.35">
      <c r="B19" s="168"/>
      <c r="C19" s="91" t="s">
        <v>40</v>
      </c>
      <c r="D19" s="70" t="s">
        <v>50</v>
      </c>
      <c r="E19" s="76" t="s">
        <v>41</v>
      </c>
      <c r="F19" s="71">
        <v>150</v>
      </c>
      <c r="G19" s="63">
        <v>7.5</v>
      </c>
      <c r="H19" s="72">
        <f t="shared" si="0"/>
        <v>1125</v>
      </c>
      <c r="I19" s="165"/>
      <c r="J19" s="162"/>
    </row>
    <row r="20" spans="1:10" x14ac:dyDescent="0.35">
      <c r="B20" s="92"/>
      <c r="C20" s="3"/>
      <c r="D20" s="14"/>
      <c r="E20" s="14"/>
      <c r="F20" s="13"/>
      <c r="G20" s="18"/>
      <c r="H20" s="11">
        <f>+SUM(H9:H19)</f>
        <v>22290</v>
      </c>
      <c r="I20" s="9"/>
      <c r="J20" s="9"/>
    </row>
    <row r="21" spans="1:10" x14ac:dyDescent="0.35">
      <c r="B21" s="92"/>
      <c r="C21" s="3"/>
      <c r="D21" s="14"/>
      <c r="E21" s="14"/>
      <c r="F21" s="13"/>
      <c r="G21" s="18"/>
      <c r="H21" s="11"/>
      <c r="I21" s="9"/>
      <c r="J21" s="9"/>
    </row>
    <row r="22" spans="1:10" x14ac:dyDescent="0.35">
      <c r="B22" s="92"/>
      <c r="C22" s="3"/>
      <c r="D22" s="14"/>
      <c r="E22" s="14"/>
      <c r="F22" s="13"/>
      <c r="G22" s="18"/>
      <c r="H22" s="11"/>
      <c r="I22" s="9"/>
      <c r="J22" s="9"/>
    </row>
    <row r="23" spans="1:10" ht="15.5" x14ac:dyDescent="0.35">
      <c r="A23" s="5" t="s">
        <v>126</v>
      </c>
    </row>
    <row r="25" spans="1:10" ht="29" x14ac:dyDescent="0.35">
      <c r="C25" s="83" t="s">
        <v>0</v>
      </c>
      <c r="D25" s="84" t="s">
        <v>9</v>
      </c>
      <c r="E25" s="85" t="s">
        <v>10</v>
      </c>
      <c r="F25" s="20" t="s">
        <v>12</v>
      </c>
      <c r="G25" s="21" t="s">
        <v>13</v>
      </c>
      <c r="H25" s="20" t="s">
        <v>11</v>
      </c>
      <c r="I25" s="22" t="s">
        <v>14</v>
      </c>
      <c r="J25" s="23" t="s">
        <v>8</v>
      </c>
    </row>
    <row r="26" spans="1:10" x14ac:dyDescent="0.35">
      <c r="B26" s="166" t="s">
        <v>46</v>
      </c>
      <c r="C26" s="93" t="s">
        <v>53</v>
      </c>
      <c r="D26" s="96" t="s">
        <v>54</v>
      </c>
      <c r="E26" s="58" t="s">
        <v>55</v>
      </c>
      <c r="F26" s="52">
        <v>48</v>
      </c>
      <c r="G26" s="77">
        <v>3.7</v>
      </c>
      <c r="H26" s="97">
        <f>+G26*F26</f>
        <v>177.60000000000002</v>
      </c>
      <c r="I26" s="160" t="s">
        <v>4</v>
      </c>
      <c r="J26" s="163" t="s">
        <v>52</v>
      </c>
    </row>
    <row r="27" spans="1:10" x14ac:dyDescent="0.35">
      <c r="B27" s="167"/>
      <c r="C27" s="94" t="s">
        <v>53</v>
      </c>
      <c r="D27" s="98" t="s">
        <v>56</v>
      </c>
      <c r="E27" s="47" t="s">
        <v>57</v>
      </c>
      <c r="F27" s="45">
        <v>14</v>
      </c>
      <c r="G27" s="51">
        <v>3.8</v>
      </c>
      <c r="H27" s="13">
        <f>+G27*F27</f>
        <v>53.199999999999996</v>
      </c>
      <c r="I27" s="161"/>
      <c r="J27" s="164"/>
    </row>
    <row r="28" spans="1:10" x14ac:dyDescent="0.35">
      <c r="B28" s="167"/>
      <c r="C28" s="94" t="s">
        <v>53</v>
      </c>
      <c r="D28" s="98" t="s">
        <v>58</v>
      </c>
      <c r="E28" s="47" t="s">
        <v>59</v>
      </c>
      <c r="F28" s="45">
        <v>52</v>
      </c>
      <c r="G28" s="51">
        <v>3.7</v>
      </c>
      <c r="H28" s="13">
        <f>+G28*F28</f>
        <v>192.4</v>
      </c>
      <c r="I28" s="161"/>
      <c r="J28" s="164"/>
    </row>
    <row r="29" spans="1:10" x14ac:dyDescent="0.35">
      <c r="B29" s="168"/>
      <c r="C29" s="95" t="s">
        <v>53</v>
      </c>
      <c r="D29" s="99" t="s">
        <v>59</v>
      </c>
      <c r="E29" s="59" t="s">
        <v>60</v>
      </c>
      <c r="F29" s="54">
        <v>27</v>
      </c>
      <c r="G29" s="63">
        <v>4</v>
      </c>
      <c r="H29" s="86">
        <f>+G29*F29</f>
        <v>108</v>
      </c>
      <c r="I29" s="162"/>
      <c r="J29" s="165"/>
    </row>
    <row r="30" spans="1:10" x14ac:dyDescent="0.35">
      <c r="B30" s="17"/>
      <c r="C30" s="3"/>
      <c r="D30" s="14"/>
      <c r="E30" s="14"/>
      <c r="F30" s="13"/>
      <c r="G30" s="18"/>
      <c r="H30" s="11">
        <f>SUM(H26:H29)</f>
        <v>531.20000000000005</v>
      </c>
      <c r="I30" s="9"/>
      <c r="J30" s="9"/>
    </row>
    <row r="31" spans="1:10" x14ac:dyDescent="0.35">
      <c r="B31" s="17"/>
      <c r="C31" s="3"/>
      <c r="D31" s="14"/>
      <c r="E31" s="14"/>
      <c r="F31" s="13"/>
      <c r="G31" s="18"/>
      <c r="H31" s="11"/>
      <c r="I31" s="9"/>
      <c r="J31" s="9"/>
    </row>
    <row r="32" spans="1:10" x14ac:dyDescent="0.35">
      <c r="B32" s="17"/>
      <c r="C32" s="3"/>
      <c r="D32" s="14"/>
      <c r="E32" s="14"/>
      <c r="F32" s="13"/>
      <c r="G32" s="18"/>
      <c r="H32" s="11"/>
      <c r="I32" s="9"/>
      <c r="J32" s="9"/>
    </row>
    <row r="33" spans="1:10" ht="15.5" x14ac:dyDescent="0.35">
      <c r="A33" s="5" t="s">
        <v>127</v>
      </c>
    </row>
    <row r="35" spans="1:10" ht="29" x14ac:dyDescent="0.35">
      <c r="C35" s="83" t="s">
        <v>0</v>
      </c>
      <c r="D35" s="84" t="s">
        <v>6</v>
      </c>
      <c r="E35" s="85" t="s">
        <v>7</v>
      </c>
      <c r="F35" s="20" t="s">
        <v>12</v>
      </c>
      <c r="G35" s="21" t="s">
        <v>13</v>
      </c>
      <c r="H35" s="20" t="s">
        <v>11</v>
      </c>
      <c r="I35" s="22" t="s">
        <v>14</v>
      </c>
      <c r="J35" s="23" t="s">
        <v>8</v>
      </c>
    </row>
    <row r="36" spans="1:10" x14ac:dyDescent="0.35">
      <c r="B36" s="87"/>
      <c r="C36" s="104" t="s">
        <v>53</v>
      </c>
      <c r="D36" s="101" t="s">
        <v>61</v>
      </c>
      <c r="E36" s="80" t="s">
        <v>20</v>
      </c>
      <c r="F36" s="102">
        <v>46</v>
      </c>
      <c r="G36" s="82">
        <v>3.7</v>
      </c>
      <c r="H36" s="103">
        <f>+G36*F36</f>
        <v>170.20000000000002</v>
      </c>
      <c r="I36" s="160" t="s">
        <v>4</v>
      </c>
      <c r="J36" s="163" t="s">
        <v>52</v>
      </c>
    </row>
    <row r="37" spans="1:10" x14ac:dyDescent="0.35">
      <c r="B37" s="87"/>
      <c r="C37" s="104" t="s">
        <v>32</v>
      </c>
      <c r="D37" s="101" t="s">
        <v>62</v>
      </c>
      <c r="E37" s="80" t="s">
        <v>22</v>
      </c>
      <c r="F37" s="102">
        <v>30</v>
      </c>
      <c r="G37" s="82">
        <v>4</v>
      </c>
      <c r="H37" s="103">
        <f>+G37*F37</f>
        <v>120</v>
      </c>
      <c r="I37" s="161"/>
      <c r="J37" s="164"/>
    </row>
    <row r="38" spans="1:10" x14ac:dyDescent="0.35">
      <c r="B38" s="87"/>
      <c r="C38" s="91" t="s">
        <v>32</v>
      </c>
      <c r="D38" s="100" t="s">
        <v>63</v>
      </c>
      <c r="E38" s="59" t="s">
        <v>20</v>
      </c>
      <c r="F38" s="54">
        <v>91</v>
      </c>
      <c r="G38" s="63">
        <v>4</v>
      </c>
      <c r="H38" s="86">
        <f>+G38*F38</f>
        <v>364</v>
      </c>
      <c r="I38" s="162"/>
      <c r="J38" s="165"/>
    </row>
    <row r="39" spans="1:10" x14ac:dyDescent="0.35">
      <c r="B39" s="17"/>
      <c r="C39" s="3"/>
      <c r="D39" s="14"/>
      <c r="E39" s="14"/>
      <c r="F39" s="13"/>
      <c r="G39" s="18"/>
      <c r="H39" s="11">
        <f>SUM(H36:H38)</f>
        <v>654.20000000000005</v>
      </c>
      <c r="I39" s="9"/>
      <c r="J39" s="9"/>
    </row>
    <row r="40" spans="1:10" x14ac:dyDescent="0.35">
      <c r="B40" s="17"/>
      <c r="C40" s="3"/>
      <c r="D40" s="14"/>
      <c r="E40" s="14"/>
      <c r="F40" s="13"/>
      <c r="G40" s="18"/>
      <c r="H40" s="11"/>
      <c r="I40" s="9"/>
      <c r="J40" s="9"/>
    </row>
    <row r="41" spans="1:10" x14ac:dyDescent="0.35">
      <c r="B41" s="17"/>
      <c r="C41" s="3"/>
      <c r="D41" s="14"/>
      <c r="E41" s="14"/>
      <c r="F41" s="13"/>
      <c r="G41" s="18"/>
      <c r="H41" s="11"/>
      <c r="I41" s="9"/>
      <c r="J41" s="9"/>
    </row>
    <row r="42" spans="1:10" ht="15.5" x14ac:dyDescent="0.35">
      <c r="A42" s="5" t="s">
        <v>128</v>
      </c>
    </row>
    <row r="44" spans="1:10" ht="29" x14ac:dyDescent="0.35">
      <c r="C44" s="83" t="s">
        <v>0</v>
      </c>
      <c r="D44" s="84" t="s">
        <v>9</v>
      </c>
      <c r="E44" s="85" t="s">
        <v>10</v>
      </c>
      <c r="F44" s="20" t="s">
        <v>12</v>
      </c>
      <c r="G44" s="21" t="s">
        <v>13</v>
      </c>
      <c r="H44" s="20" t="s">
        <v>11</v>
      </c>
      <c r="I44" s="22" t="s">
        <v>14</v>
      </c>
      <c r="J44" s="23" t="s">
        <v>8</v>
      </c>
    </row>
    <row r="45" spans="1:10" x14ac:dyDescent="0.35">
      <c r="B45" s="166" t="s">
        <v>47</v>
      </c>
      <c r="C45" s="89" t="s">
        <v>40</v>
      </c>
      <c r="D45" s="56" t="s">
        <v>45</v>
      </c>
      <c r="E45" s="58" t="s">
        <v>81</v>
      </c>
      <c r="F45" s="116">
        <v>244</v>
      </c>
      <c r="G45" s="77">
        <v>1.9</v>
      </c>
      <c r="H45" s="69">
        <f t="shared" ref="H45:H79" si="1">+G45*F45</f>
        <v>463.59999999999997</v>
      </c>
      <c r="I45" s="160" t="s">
        <v>122</v>
      </c>
      <c r="J45" s="160" t="s">
        <v>52</v>
      </c>
    </row>
    <row r="46" spans="1:10" x14ac:dyDescent="0.35">
      <c r="B46" s="167"/>
      <c r="C46" s="90" t="s">
        <v>40</v>
      </c>
      <c r="D46" s="46" t="s">
        <v>43</v>
      </c>
      <c r="E46" s="47" t="s">
        <v>82</v>
      </c>
      <c r="F46" s="115">
        <v>1930</v>
      </c>
      <c r="G46" s="51">
        <v>1.9</v>
      </c>
      <c r="H46" s="68">
        <f t="shared" si="1"/>
        <v>3667</v>
      </c>
      <c r="I46" s="161"/>
      <c r="J46" s="161"/>
    </row>
    <row r="47" spans="1:10" x14ac:dyDescent="0.35">
      <c r="B47" s="167"/>
      <c r="C47" s="90" t="s">
        <v>40</v>
      </c>
      <c r="D47" s="46" t="s">
        <v>83</v>
      </c>
      <c r="E47" s="47" t="s">
        <v>84</v>
      </c>
      <c r="F47" s="115">
        <v>575</v>
      </c>
      <c r="G47" s="51">
        <v>1.9</v>
      </c>
      <c r="H47" s="68">
        <f t="shared" si="1"/>
        <v>1092.5</v>
      </c>
      <c r="I47" s="161"/>
      <c r="J47" s="161"/>
    </row>
    <row r="48" spans="1:10" x14ac:dyDescent="0.35">
      <c r="B48" s="167"/>
      <c r="C48" s="90" t="s">
        <v>40</v>
      </c>
      <c r="D48" s="46" t="s">
        <v>85</v>
      </c>
      <c r="E48" s="47" t="s">
        <v>86</v>
      </c>
      <c r="F48" s="115">
        <v>253</v>
      </c>
      <c r="G48" s="51">
        <v>1.9</v>
      </c>
      <c r="H48" s="68">
        <f t="shared" si="1"/>
        <v>480.7</v>
      </c>
      <c r="I48" s="161"/>
      <c r="J48" s="161"/>
    </row>
    <row r="49" spans="2:10" x14ac:dyDescent="0.35">
      <c r="B49" s="167"/>
      <c r="C49" s="91" t="s">
        <v>40</v>
      </c>
      <c r="D49" s="88" t="s">
        <v>86</v>
      </c>
      <c r="E49" s="59" t="s">
        <v>87</v>
      </c>
      <c r="F49" s="117">
        <v>380</v>
      </c>
      <c r="G49" s="63">
        <v>1.9</v>
      </c>
      <c r="H49" s="72">
        <f t="shared" si="1"/>
        <v>722</v>
      </c>
      <c r="I49" s="161"/>
      <c r="J49" s="161"/>
    </row>
    <row r="50" spans="2:10" x14ac:dyDescent="0.35">
      <c r="B50" s="167"/>
      <c r="C50" s="90" t="s">
        <v>53</v>
      </c>
      <c r="D50" s="46" t="s">
        <v>87</v>
      </c>
      <c r="E50" s="47" t="s">
        <v>88</v>
      </c>
      <c r="F50" s="115">
        <v>490</v>
      </c>
      <c r="G50" s="51">
        <v>1.9</v>
      </c>
      <c r="H50" s="68">
        <f t="shared" si="1"/>
        <v>931</v>
      </c>
      <c r="I50" s="161"/>
      <c r="J50" s="161"/>
    </row>
    <row r="51" spans="2:10" x14ac:dyDescent="0.35">
      <c r="B51" s="167"/>
      <c r="C51" s="90" t="s">
        <v>53</v>
      </c>
      <c r="D51" s="46" t="s">
        <v>89</v>
      </c>
      <c r="E51" s="47" t="s">
        <v>90</v>
      </c>
      <c r="F51" s="115">
        <v>2155</v>
      </c>
      <c r="G51" s="51">
        <v>1.6</v>
      </c>
      <c r="H51" s="68">
        <f t="shared" si="1"/>
        <v>3448</v>
      </c>
      <c r="I51" s="161"/>
      <c r="J51" s="161"/>
    </row>
    <row r="52" spans="2:10" x14ac:dyDescent="0.35">
      <c r="B52" s="167"/>
      <c r="C52" s="90" t="s">
        <v>53</v>
      </c>
      <c r="D52" s="46" t="s">
        <v>90</v>
      </c>
      <c r="E52" s="47" t="s">
        <v>91</v>
      </c>
      <c r="F52" s="115">
        <v>160</v>
      </c>
      <c r="G52" s="51">
        <v>1.6</v>
      </c>
      <c r="H52" s="68">
        <f t="shared" si="1"/>
        <v>256</v>
      </c>
      <c r="I52" s="161"/>
      <c r="J52" s="161"/>
    </row>
    <row r="53" spans="2:10" x14ac:dyDescent="0.35">
      <c r="B53" s="167"/>
      <c r="C53" s="90" t="s">
        <v>53</v>
      </c>
      <c r="D53" s="46" t="s">
        <v>91</v>
      </c>
      <c r="E53" s="47" t="s">
        <v>92</v>
      </c>
      <c r="F53" s="115">
        <v>2515</v>
      </c>
      <c r="G53" s="51">
        <v>1.6</v>
      </c>
      <c r="H53" s="68">
        <f t="shared" si="1"/>
        <v>4024</v>
      </c>
      <c r="I53" s="161"/>
      <c r="J53" s="161"/>
    </row>
    <row r="54" spans="2:10" x14ac:dyDescent="0.35">
      <c r="B54" s="167"/>
      <c r="C54" s="90" t="s">
        <v>53</v>
      </c>
      <c r="D54" s="46" t="s">
        <v>93</v>
      </c>
      <c r="E54" s="47" t="s">
        <v>94</v>
      </c>
      <c r="F54" s="115">
        <v>250</v>
      </c>
      <c r="G54" s="51">
        <v>1.6</v>
      </c>
      <c r="H54" s="68">
        <f t="shared" si="1"/>
        <v>400</v>
      </c>
      <c r="I54" s="161"/>
      <c r="J54" s="161"/>
    </row>
    <row r="55" spans="2:10" x14ac:dyDescent="0.35">
      <c r="B55" s="167"/>
      <c r="C55" s="90" t="s">
        <v>53</v>
      </c>
      <c r="D55" s="46" t="s">
        <v>95</v>
      </c>
      <c r="E55" s="47" t="s">
        <v>96</v>
      </c>
      <c r="F55" s="115">
        <v>250</v>
      </c>
      <c r="G55" s="51">
        <v>1.6</v>
      </c>
      <c r="H55" s="68">
        <f t="shared" si="1"/>
        <v>400</v>
      </c>
      <c r="I55" s="161"/>
      <c r="J55" s="161"/>
    </row>
    <row r="56" spans="2:10" x14ac:dyDescent="0.35">
      <c r="B56" s="167"/>
      <c r="C56" s="104" t="s">
        <v>64</v>
      </c>
      <c r="D56" s="107" t="s">
        <v>97</v>
      </c>
      <c r="E56" s="80" t="s">
        <v>98</v>
      </c>
      <c r="F56" s="118">
        <v>190</v>
      </c>
      <c r="G56" s="82">
        <v>2.1</v>
      </c>
      <c r="H56" s="103">
        <f t="shared" si="1"/>
        <v>399</v>
      </c>
      <c r="I56" s="161"/>
      <c r="J56" s="161"/>
    </row>
    <row r="57" spans="2:10" x14ac:dyDescent="0.35">
      <c r="B57" s="167"/>
      <c r="C57" s="90" t="s">
        <v>32</v>
      </c>
      <c r="D57" s="46" t="s">
        <v>99</v>
      </c>
      <c r="E57" s="47" t="s">
        <v>100</v>
      </c>
      <c r="F57" s="115">
        <v>200</v>
      </c>
      <c r="G57" s="51">
        <v>2.1</v>
      </c>
      <c r="H57" s="68">
        <f t="shared" si="1"/>
        <v>420</v>
      </c>
      <c r="I57" s="161"/>
      <c r="J57" s="161"/>
    </row>
    <row r="58" spans="2:10" x14ac:dyDescent="0.35">
      <c r="B58" s="167"/>
      <c r="C58" s="90" t="s">
        <v>32</v>
      </c>
      <c r="D58" s="46" t="s">
        <v>101</v>
      </c>
      <c r="E58" s="47" t="s">
        <v>102</v>
      </c>
      <c r="F58" s="115">
        <v>2200</v>
      </c>
      <c r="G58" s="51">
        <v>2</v>
      </c>
      <c r="H58" s="68">
        <f t="shared" si="1"/>
        <v>4400</v>
      </c>
      <c r="I58" s="161"/>
      <c r="J58" s="161"/>
    </row>
    <row r="59" spans="2:10" x14ac:dyDescent="0.35">
      <c r="B59" s="167"/>
      <c r="C59" s="90" t="s">
        <v>32</v>
      </c>
      <c r="D59" s="46" t="s">
        <v>103</v>
      </c>
      <c r="E59" s="47" t="s">
        <v>104</v>
      </c>
      <c r="F59" s="115">
        <v>492</v>
      </c>
      <c r="G59" s="51">
        <v>2</v>
      </c>
      <c r="H59" s="68">
        <f t="shared" si="1"/>
        <v>984</v>
      </c>
      <c r="I59" s="161"/>
      <c r="J59" s="161"/>
    </row>
    <row r="60" spans="2:10" x14ac:dyDescent="0.35">
      <c r="B60" s="167"/>
      <c r="C60" s="90" t="s">
        <v>32</v>
      </c>
      <c r="D60" s="46" t="s">
        <v>105</v>
      </c>
      <c r="E60" s="47" t="s">
        <v>38</v>
      </c>
      <c r="F60" s="115">
        <v>650</v>
      </c>
      <c r="G60" s="51">
        <v>1.1000000000000001</v>
      </c>
      <c r="H60" s="68">
        <f t="shared" si="1"/>
        <v>715.00000000000011</v>
      </c>
      <c r="I60" s="161"/>
      <c r="J60" s="161"/>
    </row>
    <row r="61" spans="2:10" x14ac:dyDescent="0.35">
      <c r="B61" s="167"/>
      <c r="C61" s="90" t="s">
        <v>32</v>
      </c>
      <c r="D61" s="46" t="s">
        <v>38</v>
      </c>
      <c r="E61" s="47" t="s">
        <v>106</v>
      </c>
      <c r="F61" s="115">
        <v>850</v>
      </c>
      <c r="G61" s="51">
        <v>2.5</v>
      </c>
      <c r="H61" s="68">
        <f t="shared" si="1"/>
        <v>2125</v>
      </c>
      <c r="I61" s="161"/>
      <c r="J61" s="161"/>
    </row>
    <row r="62" spans="2:10" x14ac:dyDescent="0.35">
      <c r="B62" s="167"/>
      <c r="C62" s="90" t="s">
        <v>32</v>
      </c>
      <c r="D62" s="46" t="s">
        <v>107</v>
      </c>
      <c r="E62" s="47" t="s">
        <v>34</v>
      </c>
      <c r="F62" s="115">
        <v>1000</v>
      </c>
      <c r="G62" s="51">
        <v>1.2</v>
      </c>
      <c r="H62" s="68">
        <f t="shared" si="1"/>
        <v>1200</v>
      </c>
      <c r="I62" s="161"/>
      <c r="J62" s="161"/>
    </row>
    <row r="63" spans="2:10" x14ac:dyDescent="0.35">
      <c r="B63" s="167"/>
      <c r="C63" s="90" t="s">
        <v>32</v>
      </c>
      <c r="D63" s="46" t="s">
        <v>34</v>
      </c>
      <c r="E63" s="47" t="s">
        <v>108</v>
      </c>
      <c r="F63" s="115">
        <v>1000</v>
      </c>
      <c r="G63" s="51">
        <v>2</v>
      </c>
      <c r="H63" s="68">
        <f t="shared" si="1"/>
        <v>2000</v>
      </c>
      <c r="I63" s="161"/>
      <c r="J63" s="161"/>
    </row>
    <row r="64" spans="2:10" x14ac:dyDescent="0.35">
      <c r="B64" s="168"/>
      <c r="C64" s="91" t="s">
        <v>32</v>
      </c>
      <c r="D64" s="88" t="s">
        <v>108</v>
      </c>
      <c r="E64" s="59" t="s">
        <v>33</v>
      </c>
      <c r="F64" s="117">
        <v>500</v>
      </c>
      <c r="G64" s="63">
        <v>1.5</v>
      </c>
      <c r="H64" s="72">
        <f t="shared" si="1"/>
        <v>750</v>
      </c>
      <c r="I64" s="161"/>
      <c r="J64" s="161"/>
    </row>
    <row r="65" spans="2:10" x14ac:dyDescent="0.35">
      <c r="B65" s="166" t="s">
        <v>46</v>
      </c>
      <c r="C65" s="89" t="s">
        <v>32</v>
      </c>
      <c r="D65" s="56" t="s">
        <v>33</v>
      </c>
      <c r="E65" s="58" t="s">
        <v>35</v>
      </c>
      <c r="F65" s="116">
        <v>2000</v>
      </c>
      <c r="G65" s="77">
        <v>0.8</v>
      </c>
      <c r="H65" s="69">
        <f t="shared" si="1"/>
        <v>1600</v>
      </c>
      <c r="I65" s="161"/>
      <c r="J65" s="161"/>
    </row>
    <row r="66" spans="2:10" x14ac:dyDescent="0.35">
      <c r="B66" s="167"/>
      <c r="C66" s="90" t="s">
        <v>32</v>
      </c>
      <c r="D66" s="46" t="s">
        <v>35</v>
      </c>
      <c r="E66" s="47" t="s">
        <v>107</v>
      </c>
      <c r="F66" s="115">
        <v>500</v>
      </c>
      <c r="G66" s="51">
        <v>2.1</v>
      </c>
      <c r="H66" s="68">
        <f t="shared" si="1"/>
        <v>1050</v>
      </c>
      <c r="I66" s="161"/>
      <c r="J66" s="161"/>
    </row>
    <row r="67" spans="2:10" x14ac:dyDescent="0.35">
      <c r="B67" s="167"/>
      <c r="C67" s="90" t="s">
        <v>32</v>
      </c>
      <c r="D67" s="46" t="s">
        <v>106</v>
      </c>
      <c r="E67" s="47" t="s">
        <v>109</v>
      </c>
      <c r="F67" s="115">
        <v>1550</v>
      </c>
      <c r="G67" s="51">
        <v>1</v>
      </c>
      <c r="H67" s="68">
        <f t="shared" si="1"/>
        <v>1550</v>
      </c>
      <c r="I67" s="161"/>
      <c r="J67" s="161"/>
    </row>
    <row r="68" spans="2:10" x14ac:dyDescent="0.35">
      <c r="B68" s="167"/>
      <c r="C68" s="90" t="s">
        <v>32</v>
      </c>
      <c r="D68" s="46" t="s">
        <v>104</v>
      </c>
      <c r="E68" s="47" t="s">
        <v>103</v>
      </c>
      <c r="F68" s="115">
        <v>500</v>
      </c>
      <c r="G68" s="51">
        <v>2</v>
      </c>
      <c r="H68" s="68">
        <f t="shared" si="1"/>
        <v>1000</v>
      </c>
      <c r="I68" s="161"/>
      <c r="J68" s="161"/>
    </row>
    <row r="69" spans="2:10" x14ac:dyDescent="0.35">
      <c r="B69" s="167"/>
      <c r="C69" s="90" t="s">
        <v>32</v>
      </c>
      <c r="D69" s="46" t="s">
        <v>102</v>
      </c>
      <c r="E69" s="47" t="s">
        <v>110</v>
      </c>
      <c r="F69" s="115">
        <v>2240</v>
      </c>
      <c r="G69" s="51">
        <v>2</v>
      </c>
      <c r="H69" s="68">
        <f t="shared" si="1"/>
        <v>4480</v>
      </c>
      <c r="I69" s="161"/>
      <c r="J69" s="161"/>
    </row>
    <row r="70" spans="2:10" x14ac:dyDescent="0.35">
      <c r="B70" s="167"/>
      <c r="C70" s="90" t="s">
        <v>32</v>
      </c>
      <c r="D70" s="46" t="s">
        <v>100</v>
      </c>
      <c r="E70" s="47" t="s">
        <v>111</v>
      </c>
      <c r="F70" s="115">
        <v>230</v>
      </c>
      <c r="G70" s="51">
        <v>2</v>
      </c>
      <c r="H70" s="68">
        <f t="shared" si="1"/>
        <v>460</v>
      </c>
      <c r="I70" s="161"/>
      <c r="J70" s="161"/>
    </row>
    <row r="71" spans="2:10" x14ac:dyDescent="0.35">
      <c r="B71" s="167"/>
      <c r="C71" s="89" t="s">
        <v>53</v>
      </c>
      <c r="D71" s="56" t="s">
        <v>112</v>
      </c>
      <c r="E71" s="58" t="s">
        <v>113</v>
      </c>
      <c r="F71" s="116">
        <v>270</v>
      </c>
      <c r="G71" s="77">
        <v>1.6</v>
      </c>
      <c r="H71" s="69">
        <f t="shared" si="1"/>
        <v>432</v>
      </c>
      <c r="I71" s="161"/>
      <c r="J71" s="161"/>
    </row>
    <row r="72" spans="2:10" x14ac:dyDescent="0.35">
      <c r="B72" s="167"/>
      <c r="C72" s="90" t="s">
        <v>53</v>
      </c>
      <c r="D72" s="46" t="s">
        <v>92</v>
      </c>
      <c r="E72" s="47" t="s">
        <v>89</v>
      </c>
      <c r="F72" s="115">
        <v>4800</v>
      </c>
      <c r="G72" s="51">
        <v>1.5</v>
      </c>
      <c r="H72" s="68">
        <f t="shared" si="1"/>
        <v>7200</v>
      </c>
      <c r="I72" s="161"/>
      <c r="J72" s="161"/>
    </row>
    <row r="73" spans="2:10" x14ac:dyDescent="0.35">
      <c r="B73" s="167"/>
      <c r="C73" s="91" t="s">
        <v>53</v>
      </c>
      <c r="D73" s="88" t="s">
        <v>88</v>
      </c>
      <c r="E73" s="59" t="s">
        <v>114</v>
      </c>
      <c r="F73" s="117">
        <v>460</v>
      </c>
      <c r="G73" s="63">
        <v>1.9</v>
      </c>
      <c r="H73" s="72">
        <f t="shared" si="1"/>
        <v>874</v>
      </c>
      <c r="I73" s="161"/>
      <c r="J73" s="161"/>
    </row>
    <row r="74" spans="2:10" x14ac:dyDescent="0.35">
      <c r="B74" s="167"/>
      <c r="C74" s="90" t="s">
        <v>40</v>
      </c>
      <c r="D74" s="46" t="s">
        <v>115</v>
      </c>
      <c r="E74" s="47" t="s">
        <v>116</v>
      </c>
      <c r="F74" s="115">
        <v>460</v>
      </c>
      <c r="G74" s="51">
        <v>2</v>
      </c>
      <c r="H74" s="68">
        <f t="shared" si="1"/>
        <v>920</v>
      </c>
      <c r="I74" s="161"/>
      <c r="J74" s="161"/>
    </row>
    <row r="75" spans="2:10" x14ac:dyDescent="0.35">
      <c r="B75" s="167"/>
      <c r="C75" s="90" t="s">
        <v>40</v>
      </c>
      <c r="D75" s="46" t="s">
        <v>117</v>
      </c>
      <c r="E75" s="47" t="s">
        <v>118</v>
      </c>
      <c r="F75" s="115">
        <v>590</v>
      </c>
      <c r="G75" s="51">
        <v>2</v>
      </c>
      <c r="H75" s="68">
        <f t="shared" si="1"/>
        <v>1180</v>
      </c>
      <c r="I75" s="161"/>
      <c r="J75" s="161"/>
    </row>
    <row r="76" spans="2:10" x14ac:dyDescent="0.35">
      <c r="B76" s="167"/>
      <c r="C76" s="90" t="s">
        <v>40</v>
      </c>
      <c r="D76" s="46" t="s">
        <v>82</v>
      </c>
      <c r="E76" s="47" t="s">
        <v>43</v>
      </c>
      <c r="F76" s="115">
        <v>1920</v>
      </c>
      <c r="G76" s="51">
        <v>2</v>
      </c>
      <c r="H76" s="68">
        <f t="shared" si="1"/>
        <v>3840</v>
      </c>
      <c r="I76" s="161"/>
      <c r="J76" s="161"/>
    </row>
    <row r="77" spans="2:10" x14ac:dyDescent="0.35">
      <c r="B77" s="168"/>
      <c r="C77" s="91" t="s">
        <v>40</v>
      </c>
      <c r="D77" s="88" t="s">
        <v>119</v>
      </c>
      <c r="E77" s="59" t="s">
        <v>45</v>
      </c>
      <c r="F77" s="117">
        <v>240</v>
      </c>
      <c r="G77" s="63">
        <v>2</v>
      </c>
      <c r="H77" s="72">
        <f t="shared" si="1"/>
        <v>480</v>
      </c>
      <c r="I77" s="161"/>
      <c r="J77" s="161"/>
    </row>
    <row r="78" spans="2:10" x14ac:dyDescent="0.35">
      <c r="B78" s="114" t="s">
        <v>46</v>
      </c>
      <c r="C78" s="104" t="s">
        <v>65</v>
      </c>
      <c r="D78" s="107" t="s">
        <v>120</v>
      </c>
      <c r="E78" s="80" t="s">
        <v>121</v>
      </c>
      <c r="F78" s="118">
        <v>300</v>
      </c>
      <c r="G78" s="82">
        <v>1.5</v>
      </c>
      <c r="H78" s="103">
        <f t="shared" si="1"/>
        <v>450</v>
      </c>
      <c r="I78" s="161"/>
      <c r="J78" s="161"/>
    </row>
    <row r="79" spans="2:10" x14ac:dyDescent="0.35">
      <c r="B79" s="114" t="s">
        <v>47</v>
      </c>
      <c r="C79" s="104" t="s">
        <v>65</v>
      </c>
      <c r="D79" s="107" t="s">
        <v>121</v>
      </c>
      <c r="E79" s="80" t="s">
        <v>120</v>
      </c>
      <c r="F79" s="118">
        <v>300</v>
      </c>
      <c r="G79" s="82">
        <v>1.5</v>
      </c>
      <c r="H79" s="103">
        <f t="shared" si="1"/>
        <v>450</v>
      </c>
      <c r="I79" s="162"/>
      <c r="J79" s="162"/>
    </row>
    <row r="80" spans="2:10" x14ac:dyDescent="0.35">
      <c r="B80" s="17"/>
      <c r="C80" s="3"/>
      <c r="D80" s="14"/>
      <c r="E80" s="14"/>
      <c r="F80" s="13"/>
      <c r="G80" s="18"/>
      <c r="H80" s="11">
        <f>SUM(H45:H79)</f>
        <v>54843.8</v>
      </c>
      <c r="I80" s="9"/>
      <c r="J80" s="9"/>
    </row>
    <row r="81" spans="1:10" x14ac:dyDescent="0.35">
      <c r="B81" s="17"/>
      <c r="C81" s="3"/>
      <c r="D81" s="14"/>
      <c r="E81" s="14"/>
      <c r="F81" s="13"/>
      <c r="G81" s="18"/>
      <c r="H81" s="11"/>
      <c r="I81" s="9"/>
      <c r="J81" s="9"/>
    </row>
    <row r="82" spans="1:10" x14ac:dyDescent="0.35">
      <c r="B82" s="17"/>
      <c r="C82" s="3"/>
      <c r="D82" s="14"/>
      <c r="E82" s="14"/>
      <c r="F82" s="13"/>
      <c r="G82" s="18"/>
      <c r="H82" s="11">
        <f>+H80+H39+H30+H20</f>
        <v>78319.199999999997</v>
      </c>
      <c r="I82" s="9"/>
      <c r="J82" s="9"/>
    </row>
    <row r="83" spans="1:10" x14ac:dyDescent="0.35">
      <c r="B83" s="17"/>
      <c r="C83" s="3"/>
      <c r="D83" s="14"/>
      <c r="E83" s="14"/>
      <c r="F83" s="13"/>
      <c r="G83" s="18"/>
      <c r="H83" s="11"/>
      <c r="I83" s="9"/>
      <c r="J83" s="9"/>
    </row>
    <row r="84" spans="1:10" ht="20.5" x14ac:dyDescent="0.45">
      <c r="A84" s="28" t="s">
        <v>130</v>
      </c>
      <c r="B84" s="34"/>
      <c r="C84" s="35"/>
      <c r="D84" s="36"/>
      <c r="E84" s="36"/>
      <c r="F84" s="37"/>
      <c r="G84" s="38"/>
      <c r="H84" s="39"/>
      <c r="I84" s="40"/>
      <c r="J84" s="40"/>
    </row>
    <row r="85" spans="1:10" x14ac:dyDescent="0.35">
      <c r="B85" s="17"/>
      <c r="C85" s="3"/>
      <c r="D85" s="14"/>
      <c r="E85" s="14"/>
      <c r="F85" s="13"/>
      <c r="G85" s="18"/>
      <c r="H85" s="11"/>
      <c r="I85" s="9"/>
      <c r="J85" s="9"/>
    </row>
    <row r="86" spans="1:10" x14ac:dyDescent="0.35">
      <c r="C86" s="25" t="s">
        <v>0</v>
      </c>
      <c r="D86" s="84" t="s">
        <v>9</v>
      </c>
      <c r="E86" s="84" t="s">
        <v>10</v>
      </c>
      <c r="F86" s="20" t="s">
        <v>1</v>
      </c>
      <c r="G86" s="21" t="s">
        <v>19</v>
      </c>
      <c r="H86" s="20" t="s">
        <v>18</v>
      </c>
      <c r="I86" s="42"/>
      <c r="J86" s="42"/>
    </row>
    <row r="87" spans="1:10" x14ac:dyDescent="0.35">
      <c r="B87" s="169"/>
      <c r="C87" s="110" t="s">
        <v>53</v>
      </c>
      <c r="D87" s="56" t="s">
        <v>66</v>
      </c>
      <c r="E87" s="55" t="s">
        <v>67</v>
      </c>
      <c r="F87" s="52" t="s">
        <v>23</v>
      </c>
      <c r="G87" s="55" t="s">
        <v>25</v>
      </c>
      <c r="H87" s="105">
        <v>2000</v>
      </c>
      <c r="I87" s="170"/>
      <c r="J87" s="170"/>
    </row>
    <row r="88" spans="1:10" ht="16.149999999999999" customHeight="1" x14ac:dyDescent="0.35">
      <c r="B88" s="169"/>
      <c r="C88" s="111" t="s">
        <v>53</v>
      </c>
      <c r="D88" s="53" t="s">
        <v>68</v>
      </c>
      <c r="E88" s="48" t="s">
        <v>69</v>
      </c>
      <c r="F88" s="54" t="s">
        <v>70</v>
      </c>
      <c r="G88" s="50"/>
      <c r="H88" s="106">
        <v>500</v>
      </c>
      <c r="I88" s="170"/>
      <c r="J88" s="170"/>
    </row>
    <row r="89" spans="1:10" ht="17.5" customHeight="1" x14ac:dyDescent="0.35">
      <c r="B89" s="169"/>
      <c r="C89" s="112" t="s">
        <v>64</v>
      </c>
      <c r="D89" s="107" t="s">
        <v>67</v>
      </c>
      <c r="E89" s="81" t="s">
        <v>71</v>
      </c>
      <c r="F89" s="102" t="s">
        <v>70</v>
      </c>
      <c r="G89" s="81" t="s">
        <v>25</v>
      </c>
      <c r="H89" s="108">
        <v>500</v>
      </c>
      <c r="I89" s="170"/>
      <c r="J89" s="170"/>
    </row>
    <row r="90" spans="1:10" x14ac:dyDescent="0.35">
      <c r="B90" s="169"/>
      <c r="C90" s="110" t="s">
        <v>32</v>
      </c>
      <c r="D90" s="56" t="s">
        <v>71</v>
      </c>
      <c r="E90" s="55" t="s">
        <v>33</v>
      </c>
      <c r="F90" s="52" t="s">
        <v>70</v>
      </c>
      <c r="G90" s="55" t="s">
        <v>25</v>
      </c>
      <c r="H90" s="105">
        <v>1000</v>
      </c>
      <c r="I90" s="170"/>
      <c r="J90" s="170"/>
    </row>
    <row r="91" spans="1:10" x14ac:dyDescent="0.35">
      <c r="B91" s="169"/>
      <c r="C91" s="113" t="s">
        <v>32</v>
      </c>
      <c r="D91" s="44" t="s">
        <v>63</v>
      </c>
      <c r="E91" s="57" t="s">
        <v>72</v>
      </c>
      <c r="F91" s="45"/>
      <c r="G91" s="49" t="s">
        <v>25</v>
      </c>
      <c r="H91" s="109">
        <v>300</v>
      </c>
      <c r="I91" s="170"/>
      <c r="J91" s="170"/>
    </row>
    <row r="92" spans="1:10" x14ac:dyDescent="0.35">
      <c r="B92" s="169"/>
      <c r="C92" s="113" t="s">
        <v>32</v>
      </c>
      <c r="D92" s="44" t="s">
        <v>73</v>
      </c>
      <c r="E92" s="57" t="s">
        <v>74</v>
      </c>
      <c r="F92" s="45" t="s">
        <v>23</v>
      </c>
      <c r="G92" s="49"/>
      <c r="H92" s="109">
        <v>300</v>
      </c>
      <c r="I92" s="170"/>
      <c r="J92" s="170"/>
    </row>
    <row r="93" spans="1:10" x14ac:dyDescent="0.35">
      <c r="B93" s="169"/>
      <c r="C93" s="111" t="s">
        <v>32</v>
      </c>
      <c r="D93" s="53" t="s">
        <v>75</v>
      </c>
      <c r="E93" s="48" t="s">
        <v>76</v>
      </c>
      <c r="F93" s="54" t="s">
        <v>70</v>
      </c>
      <c r="G93" s="50"/>
      <c r="H93" s="106">
        <v>400</v>
      </c>
      <c r="I93" s="170"/>
      <c r="J93" s="170"/>
    </row>
    <row r="94" spans="1:10" x14ac:dyDescent="0.35">
      <c r="B94" s="169"/>
      <c r="C94" s="110" t="s">
        <v>65</v>
      </c>
      <c r="D94" s="56" t="s">
        <v>77</v>
      </c>
      <c r="E94" s="58"/>
      <c r="F94" s="52" t="s">
        <v>21</v>
      </c>
      <c r="G94" s="55" t="s">
        <v>24</v>
      </c>
      <c r="H94" s="105">
        <v>50</v>
      </c>
      <c r="I94" s="170"/>
      <c r="J94" s="170"/>
    </row>
    <row r="95" spans="1:10" x14ac:dyDescent="0.35">
      <c r="B95" s="169"/>
      <c r="C95" s="113" t="s">
        <v>65</v>
      </c>
      <c r="D95" s="46" t="s">
        <v>78</v>
      </c>
      <c r="E95" s="47" t="s">
        <v>79</v>
      </c>
      <c r="F95" s="45" t="s">
        <v>21</v>
      </c>
      <c r="G95" s="49" t="s">
        <v>25</v>
      </c>
      <c r="H95" s="109">
        <v>200</v>
      </c>
      <c r="I95" s="170"/>
      <c r="J95" s="170"/>
    </row>
    <row r="96" spans="1:10" x14ac:dyDescent="0.35">
      <c r="B96" s="169"/>
      <c r="C96" s="111" t="s">
        <v>65</v>
      </c>
      <c r="D96" s="88" t="s">
        <v>79</v>
      </c>
      <c r="E96" s="59" t="s">
        <v>80</v>
      </c>
      <c r="F96" s="54" t="s">
        <v>23</v>
      </c>
      <c r="G96" s="50" t="s">
        <v>25</v>
      </c>
      <c r="H96" s="106">
        <v>200</v>
      </c>
      <c r="I96" s="170"/>
      <c r="J96" s="170"/>
    </row>
    <row r="97" spans="1:10" x14ac:dyDescent="0.35">
      <c r="B97" s="169"/>
      <c r="C97" s="3"/>
      <c r="D97" s="14"/>
      <c r="E97" s="14"/>
      <c r="F97" s="13"/>
      <c r="G97" s="18"/>
      <c r="H97" s="11">
        <f>SUM(H87:H96)</f>
        <v>5450</v>
      </c>
      <c r="I97" s="43"/>
      <c r="J97" s="43"/>
    </row>
    <row r="98" spans="1:10" x14ac:dyDescent="0.35">
      <c r="B98" s="17"/>
      <c r="C98" s="3"/>
      <c r="D98" s="14"/>
      <c r="E98" s="14"/>
      <c r="F98" s="13"/>
      <c r="G98" s="18"/>
      <c r="H98" s="11"/>
      <c r="I98" s="43"/>
      <c r="J98" s="43"/>
    </row>
    <row r="99" spans="1:10" x14ac:dyDescent="0.35">
      <c r="B99" s="17"/>
      <c r="C99" s="3"/>
      <c r="D99" s="14"/>
      <c r="E99" s="14"/>
      <c r="F99" s="13"/>
      <c r="G99" s="18"/>
      <c r="H99" s="11"/>
      <c r="I99" s="43"/>
      <c r="J99" s="43"/>
    </row>
    <row r="100" spans="1:10" x14ac:dyDescent="0.35">
      <c r="B100" s="1"/>
      <c r="D100" s="1"/>
      <c r="E100" s="1"/>
      <c r="F100" s="1"/>
      <c r="G100" s="1"/>
      <c r="H100" s="1"/>
      <c r="I100" s="1"/>
      <c r="J100" s="1"/>
    </row>
    <row r="101" spans="1:10" x14ac:dyDescent="0.35">
      <c r="B101" s="1"/>
      <c r="D101" s="1"/>
      <c r="E101" s="1"/>
      <c r="F101" s="1"/>
      <c r="G101" s="1"/>
      <c r="H101" s="1"/>
      <c r="I101" s="1"/>
      <c r="J101" s="1"/>
    </row>
    <row r="102" spans="1:10" x14ac:dyDescent="0.35">
      <c r="B102" s="1"/>
      <c r="D102" s="1"/>
      <c r="E102" s="1"/>
      <c r="F102" s="1"/>
      <c r="G102" s="1"/>
      <c r="H102" s="1"/>
      <c r="I102" s="1"/>
      <c r="J102" s="1"/>
    </row>
    <row r="103" spans="1:10" x14ac:dyDescent="0.35">
      <c r="B103" s="1"/>
      <c r="D103" s="1"/>
      <c r="E103" s="1"/>
      <c r="F103" s="1"/>
      <c r="G103" s="1"/>
      <c r="H103" s="1"/>
      <c r="I103" s="1"/>
      <c r="J103" s="1"/>
    </row>
    <row r="104" spans="1:10" x14ac:dyDescent="0.35">
      <c r="B104" s="1"/>
      <c r="D104" s="1"/>
      <c r="E104" s="1"/>
      <c r="F104" s="1"/>
      <c r="G104" s="1"/>
      <c r="H104" s="1"/>
      <c r="I104" s="1"/>
      <c r="J104" s="1"/>
    </row>
    <row r="105" spans="1:10" x14ac:dyDescent="0.35">
      <c r="B105" s="1"/>
      <c r="D105" s="1"/>
      <c r="E105" s="1"/>
      <c r="F105" s="1"/>
      <c r="G105" s="1"/>
      <c r="H105" s="1"/>
      <c r="I105" s="1"/>
      <c r="J105" s="1"/>
    </row>
    <row r="106" spans="1:10" x14ac:dyDescent="0.35">
      <c r="B106" s="1"/>
      <c r="D106" s="1"/>
      <c r="E106" s="1"/>
      <c r="F106" s="1"/>
      <c r="G106" s="1"/>
      <c r="H106" s="1"/>
      <c r="I106" s="1"/>
      <c r="J106" s="1"/>
    </row>
    <row r="107" spans="1:10" x14ac:dyDescent="0.35">
      <c r="B107" s="1"/>
      <c r="D107" s="1"/>
      <c r="E107" s="1"/>
      <c r="F107" s="1"/>
      <c r="G107" s="1"/>
      <c r="H107" s="1"/>
      <c r="I107" s="1"/>
      <c r="J107" s="1"/>
    </row>
    <row r="108" spans="1:10" ht="15.5" x14ac:dyDescent="0.35">
      <c r="A108"/>
      <c r="B108" s="1"/>
      <c r="D108" s="1"/>
      <c r="E108" s="1"/>
      <c r="I108" s="9"/>
      <c r="J108" s="41"/>
    </row>
  </sheetData>
  <mergeCells count="17">
    <mergeCell ref="B87:B97"/>
    <mergeCell ref="I87:I96"/>
    <mergeCell ref="I45:I79"/>
    <mergeCell ref="J45:J79"/>
    <mergeCell ref="J87:J96"/>
    <mergeCell ref="B45:B64"/>
    <mergeCell ref="B65:B77"/>
    <mergeCell ref="I36:I38"/>
    <mergeCell ref="J36:J38"/>
    <mergeCell ref="B12:B15"/>
    <mergeCell ref="B16:B19"/>
    <mergeCell ref="B26:B29"/>
    <mergeCell ref="J9:J19"/>
    <mergeCell ref="I9:I19"/>
    <mergeCell ref="B9:B11"/>
    <mergeCell ref="I26:I29"/>
    <mergeCell ref="J26:J29"/>
  </mergeCells>
  <phoneticPr fontId="6" type="noConversion"/>
  <printOptions horizontalCentered="1" verticalCentered="1"/>
  <pageMargins left="0.23622047244094491" right="0.23622047244094491" top="0.74803149606299213" bottom="0.74803149606299213" header="0.31496062992125984" footer="0.31496062992125984"/>
  <pageSetup paperSize="8"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3AC3-73C8-46D3-9AED-7A4EF3CB338C}">
  <sheetPr>
    <pageSetUpPr fitToPage="1"/>
  </sheetPr>
  <dimension ref="A1:I49"/>
  <sheetViews>
    <sheetView showGridLines="0" zoomScale="70" zoomScaleNormal="70" workbookViewId="0">
      <selection activeCell="I1" sqref="I1"/>
    </sheetView>
  </sheetViews>
  <sheetFormatPr baseColWidth="10" defaultColWidth="11.54296875" defaultRowHeight="15.5" x14ac:dyDescent="0.35"/>
  <cols>
    <col min="1" max="1" width="11.54296875" style="8"/>
    <col min="2" max="2" width="21.7265625" style="8" customWidth="1"/>
    <col min="3" max="3" width="11.54296875" style="8"/>
    <col min="4" max="4" width="99.26953125" style="8" customWidth="1"/>
    <col min="5" max="5" width="20.81640625" style="8" customWidth="1"/>
    <col min="6" max="6" width="15.26953125" style="8" customWidth="1"/>
    <col min="7" max="7" width="18.54296875" style="8" bestFit="1" customWidth="1"/>
    <col min="8" max="8" width="4.26953125" style="8" customWidth="1"/>
    <col min="9" max="9" width="20.81640625" style="8" customWidth="1"/>
    <col min="10" max="10" width="11.54296875" style="8"/>
    <col min="11" max="11" width="11.1796875" style="8" bestFit="1" customWidth="1"/>
    <col min="12" max="12" width="15.54296875" style="8" bestFit="1" customWidth="1"/>
    <col min="13" max="16384" width="11.54296875" style="8"/>
  </cols>
  <sheetData>
    <row r="1" spans="1:9" s="156" customFormat="1" ht="21" x14ac:dyDescent="0.5">
      <c r="A1" s="28" t="s">
        <v>131</v>
      </c>
      <c r="B1" s="28"/>
      <c r="C1" s="28"/>
      <c r="D1" s="152"/>
      <c r="E1" s="152"/>
      <c r="F1" s="153"/>
      <c r="G1" s="154"/>
      <c r="H1" s="153"/>
      <c r="I1" s="155"/>
    </row>
    <row r="2" spans="1:9" s="130" customFormat="1" x14ac:dyDescent="0.35">
      <c r="A2" s="26"/>
      <c r="B2" s="26"/>
      <c r="C2" s="26"/>
      <c r="D2" s="126"/>
      <c r="E2" s="126"/>
      <c r="F2" s="127"/>
      <c r="G2" s="128"/>
      <c r="H2" s="127"/>
      <c r="I2" s="129"/>
    </row>
    <row r="3" spans="1:9" x14ac:dyDescent="0.35">
      <c r="A3" s="61" t="s">
        <v>129</v>
      </c>
      <c r="B3" s="61"/>
      <c r="C3" s="61"/>
      <c r="D3" s="123"/>
      <c r="E3" s="123"/>
      <c r="F3" s="124"/>
      <c r="G3" s="125"/>
      <c r="H3" s="124"/>
    </row>
    <row r="4" spans="1:9" x14ac:dyDescent="0.35">
      <c r="B4" s="5"/>
      <c r="D4" s="131"/>
      <c r="E4" s="131"/>
      <c r="F4" s="132"/>
      <c r="G4" s="133"/>
      <c r="H4" s="132"/>
    </row>
    <row r="5" spans="1:9" x14ac:dyDescent="0.35">
      <c r="A5" s="5" t="s">
        <v>125</v>
      </c>
      <c r="B5" s="26"/>
      <c r="D5" s="131"/>
      <c r="E5" s="131"/>
      <c r="F5" s="132"/>
      <c r="G5" s="133"/>
      <c r="H5" s="132"/>
    </row>
    <row r="7" spans="1:9" ht="31" x14ac:dyDescent="0.35">
      <c r="B7" s="180"/>
      <c r="C7" s="181" t="s">
        <v>31</v>
      </c>
      <c r="D7" s="182"/>
      <c r="E7" s="134" t="s">
        <v>15</v>
      </c>
      <c r="F7" s="134" t="s">
        <v>16</v>
      </c>
      <c r="G7" s="134" t="s">
        <v>17</v>
      </c>
      <c r="H7" s="135"/>
    </row>
    <row r="8" spans="1:9" ht="77.5" x14ac:dyDescent="0.35">
      <c r="B8" s="180"/>
      <c r="C8" s="136" t="s">
        <v>5</v>
      </c>
      <c r="D8" s="137" t="s">
        <v>139</v>
      </c>
      <c r="E8" s="138">
        <f>'ANEXO I Mediciones'!H20</f>
        <v>22290</v>
      </c>
      <c r="F8" s="139"/>
      <c r="G8" s="139">
        <f>+F8*E8</f>
        <v>0</v>
      </c>
      <c r="H8" s="140"/>
    </row>
    <row r="9" spans="1:9" ht="34.9" customHeight="1" x14ac:dyDescent="0.35">
      <c r="B9" s="141"/>
      <c r="C9" s="142"/>
      <c r="D9" s="143"/>
      <c r="E9" s="140"/>
      <c r="F9" s="140"/>
      <c r="G9" s="140"/>
      <c r="H9" s="140"/>
    </row>
    <row r="10" spans="1:9" x14ac:dyDescent="0.35">
      <c r="A10" s="5" t="s">
        <v>126</v>
      </c>
      <c r="B10" s="26"/>
      <c r="C10" s="130"/>
      <c r="D10" s="130"/>
      <c r="E10" s="130"/>
      <c r="F10" s="130"/>
      <c r="G10" s="130"/>
    </row>
    <row r="11" spans="1:9" x14ac:dyDescent="0.35">
      <c r="B11" s="144"/>
    </row>
    <row r="12" spans="1:9" ht="36" customHeight="1" x14ac:dyDescent="0.35">
      <c r="B12" s="180"/>
      <c r="C12" s="183" t="s">
        <v>30</v>
      </c>
      <c r="D12" s="184"/>
      <c r="E12" s="134" t="s">
        <v>15</v>
      </c>
      <c r="F12" s="134" t="s">
        <v>16</v>
      </c>
      <c r="G12" s="134" t="s">
        <v>17</v>
      </c>
      <c r="H12" s="135"/>
    </row>
    <row r="13" spans="1:9" ht="77.5" x14ac:dyDescent="0.35">
      <c r="B13" s="180"/>
      <c r="C13" s="136" t="s">
        <v>5</v>
      </c>
      <c r="D13" s="137" t="s">
        <v>138</v>
      </c>
      <c r="E13" s="139">
        <f>'ANEXO I Mediciones'!H30</f>
        <v>531.20000000000005</v>
      </c>
      <c r="F13" s="139"/>
      <c r="G13" s="139">
        <f>+F13*E13</f>
        <v>0</v>
      </c>
      <c r="H13" s="140"/>
    </row>
    <row r="14" spans="1:9" ht="36" customHeight="1" x14ac:dyDescent="0.35">
      <c r="B14" s="145"/>
      <c r="C14" s="146"/>
      <c r="D14" s="147"/>
      <c r="E14" s="148"/>
      <c r="F14" s="148"/>
      <c r="G14" s="148"/>
      <c r="H14" s="140"/>
    </row>
    <row r="15" spans="1:9" x14ac:dyDescent="0.35">
      <c r="A15" s="5" t="s">
        <v>127</v>
      </c>
      <c r="B15" s="145"/>
      <c r="C15" s="146"/>
      <c r="D15" s="147"/>
      <c r="E15" s="148"/>
      <c r="F15" s="148"/>
      <c r="G15" s="148"/>
      <c r="H15" s="140"/>
    </row>
    <row r="16" spans="1:9" x14ac:dyDescent="0.35">
      <c r="B16" s="145"/>
      <c r="C16" s="146"/>
      <c r="D16" s="147"/>
      <c r="E16" s="148"/>
      <c r="F16" s="148"/>
      <c r="G16" s="148"/>
      <c r="H16" s="140"/>
    </row>
    <row r="17" spans="1:8" ht="31" x14ac:dyDescent="0.35">
      <c r="B17" s="145"/>
      <c r="C17" s="184" t="s">
        <v>30</v>
      </c>
      <c r="D17" s="184"/>
      <c r="E17" s="134" t="s">
        <v>15</v>
      </c>
      <c r="F17" s="134" t="s">
        <v>16</v>
      </c>
      <c r="G17" s="134" t="s">
        <v>17</v>
      </c>
      <c r="H17" s="140"/>
    </row>
    <row r="18" spans="1:8" ht="77.5" x14ac:dyDescent="0.35">
      <c r="B18" s="145"/>
      <c r="C18" s="149" t="s">
        <v>5</v>
      </c>
      <c r="D18" s="137" t="s">
        <v>138</v>
      </c>
      <c r="E18" s="139">
        <f>'ANEXO I Mediciones'!H39</f>
        <v>654.20000000000005</v>
      </c>
      <c r="F18" s="139"/>
      <c r="G18" s="139">
        <f>+F18*E18</f>
        <v>0</v>
      </c>
      <c r="H18" s="140"/>
    </row>
    <row r="19" spans="1:8" ht="36" customHeight="1" x14ac:dyDescent="0.35">
      <c r="B19" s="145"/>
      <c r="C19" s="146"/>
      <c r="D19" s="147"/>
      <c r="E19" s="148"/>
      <c r="F19" s="148"/>
      <c r="G19" s="148"/>
      <c r="H19" s="140"/>
    </row>
    <row r="20" spans="1:8" x14ac:dyDescent="0.35">
      <c r="A20" s="5" t="s">
        <v>132</v>
      </c>
      <c r="B20" s="145"/>
      <c r="C20" s="146"/>
      <c r="D20" s="147"/>
      <c r="E20" s="148"/>
      <c r="F20" s="148"/>
      <c r="G20" s="148"/>
      <c r="H20" s="140"/>
    </row>
    <row r="21" spans="1:8" x14ac:dyDescent="0.35">
      <c r="A21" s="5"/>
      <c r="B21" s="145"/>
      <c r="C21" s="146"/>
      <c r="D21" s="147"/>
      <c r="E21" s="148"/>
      <c r="F21" s="148"/>
      <c r="G21" s="148"/>
      <c r="H21" s="140"/>
    </row>
    <row r="22" spans="1:8" ht="31" x14ac:dyDescent="0.35">
      <c r="A22" s="5"/>
      <c r="B22" s="145"/>
      <c r="C22" s="184" t="s">
        <v>123</v>
      </c>
      <c r="D22" s="184"/>
      <c r="E22" s="134" t="s">
        <v>15</v>
      </c>
      <c r="F22" s="134" t="s">
        <v>16</v>
      </c>
      <c r="G22" s="134" t="s">
        <v>17</v>
      </c>
      <c r="H22" s="140"/>
    </row>
    <row r="23" spans="1:8" ht="77.5" x14ac:dyDescent="0.35">
      <c r="A23" s="5"/>
      <c r="B23" s="145"/>
      <c r="C23" s="149" t="s">
        <v>5</v>
      </c>
      <c r="D23" s="137" t="s">
        <v>140</v>
      </c>
      <c r="E23" s="139">
        <f>'ANEXO I Mediciones'!H80</f>
        <v>54843.8</v>
      </c>
      <c r="F23" s="139"/>
      <c r="G23" s="139">
        <f>+F23*E23</f>
        <v>0</v>
      </c>
      <c r="H23" s="140"/>
    </row>
    <row r="24" spans="1:8" x14ac:dyDescent="0.35">
      <c r="A24" s="5"/>
      <c r="B24" s="145"/>
      <c r="C24" s="146"/>
      <c r="D24" s="147"/>
      <c r="E24" s="148"/>
      <c r="F24" s="148"/>
      <c r="G24" s="148"/>
      <c r="H24" s="140"/>
    </row>
    <row r="25" spans="1:8" x14ac:dyDescent="0.35">
      <c r="A25" s="5"/>
      <c r="B25" s="145"/>
      <c r="C25" s="146"/>
      <c r="D25" s="147"/>
      <c r="E25" s="148"/>
      <c r="F25" s="157" t="s">
        <v>133</v>
      </c>
      <c r="G25" s="159">
        <f>+G23+G18+G13+G8</f>
        <v>0</v>
      </c>
      <c r="H25" s="140"/>
    </row>
    <row r="26" spans="1:8" x14ac:dyDescent="0.35">
      <c r="A26" s="5"/>
      <c r="B26" s="145"/>
      <c r="C26" s="146"/>
      <c r="D26" s="147"/>
      <c r="E26" s="148"/>
      <c r="F26" s="148"/>
      <c r="G26" s="148"/>
      <c r="H26" s="140"/>
    </row>
    <row r="27" spans="1:8" x14ac:dyDescent="0.35">
      <c r="B27" s="5"/>
    </row>
    <row r="28" spans="1:8" ht="18.75" customHeight="1" x14ac:dyDescent="0.35">
      <c r="A28" s="61" t="s">
        <v>130</v>
      </c>
      <c r="B28" s="61"/>
      <c r="C28" s="150"/>
      <c r="D28" s="150"/>
      <c r="E28" s="150"/>
      <c r="F28" s="150"/>
      <c r="G28" s="150"/>
      <c r="H28" s="150"/>
    </row>
    <row r="31" spans="1:8" ht="31" x14ac:dyDescent="0.35">
      <c r="B31" s="180"/>
      <c r="C31" s="181" t="s">
        <v>28</v>
      </c>
      <c r="D31" s="182"/>
      <c r="E31" s="134" t="s">
        <v>26</v>
      </c>
      <c r="F31" s="134" t="s">
        <v>16</v>
      </c>
      <c r="G31" s="134" t="s">
        <v>17</v>
      </c>
    </row>
    <row r="32" spans="1:8" ht="46.5" x14ac:dyDescent="0.35">
      <c r="B32" s="180"/>
      <c r="C32" s="136" t="s">
        <v>27</v>
      </c>
      <c r="D32" s="137" t="s">
        <v>29</v>
      </c>
      <c r="E32" s="139">
        <f>'ANEXO I Mediciones'!H97</f>
        <v>5450</v>
      </c>
      <c r="F32" s="139"/>
      <c r="G32" s="139">
        <f>+F32*E32</f>
        <v>0</v>
      </c>
    </row>
    <row r="33" spans="1:7" x14ac:dyDescent="0.35">
      <c r="G33" s="151"/>
    </row>
    <row r="34" spans="1:7" x14ac:dyDescent="0.35">
      <c r="F34" s="157" t="s">
        <v>134</v>
      </c>
      <c r="G34" s="159">
        <f>+G32</f>
        <v>0</v>
      </c>
    </row>
    <row r="37" spans="1:7" customFormat="1" ht="14.5" x14ac:dyDescent="0.35">
      <c r="A37" s="1"/>
      <c r="B37" s="1"/>
      <c r="C37" s="1"/>
      <c r="D37" s="1"/>
      <c r="E37" s="1"/>
      <c r="F37" s="158" t="s">
        <v>135</v>
      </c>
      <c r="G37" s="7">
        <f>+G34+G25</f>
        <v>0</v>
      </c>
    </row>
    <row r="38" spans="1:7" customFormat="1" ht="14.5" x14ac:dyDescent="0.35">
      <c r="A38" s="1"/>
      <c r="B38" s="1"/>
      <c r="C38" s="1"/>
      <c r="D38" s="1"/>
      <c r="E38" s="1"/>
      <c r="F38" s="158"/>
      <c r="G38" s="1"/>
    </row>
    <row r="39" spans="1:7" customFormat="1" ht="14.5" x14ac:dyDescent="0.35">
      <c r="A39" s="1"/>
      <c r="B39" s="1"/>
      <c r="C39" s="1"/>
      <c r="D39" s="1"/>
      <c r="E39" s="1"/>
      <c r="F39" s="158" t="s">
        <v>136</v>
      </c>
      <c r="G39" s="1">
        <f>+G37*1.21</f>
        <v>0</v>
      </c>
    </row>
    <row r="40" spans="1:7" customFormat="1" ht="14.5" x14ac:dyDescent="0.35">
      <c r="A40" s="1"/>
      <c r="B40" s="1"/>
      <c r="C40" s="1"/>
      <c r="D40" s="1"/>
      <c r="E40" s="1"/>
      <c r="F40" s="1"/>
      <c r="G40" s="1"/>
    </row>
    <row r="41" spans="1:7" customFormat="1" ht="15" thickBot="1" x14ac:dyDescent="0.4"/>
    <row r="42" spans="1:7" customFormat="1" ht="14.5" x14ac:dyDescent="0.35">
      <c r="E42" s="171" t="s">
        <v>137</v>
      </c>
      <c r="F42" s="172"/>
      <c r="G42" s="173"/>
    </row>
    <row r="43" spans="1:7" customFormat="1" ht="14.5" x14ac:dyDescent="0.35">
      <c r="E43" s="174"/>
      <c r="F43" s="175"/>
      <c r="G43" s="176"/>
    </row>
    <row r="44" spans="1:7" customFormat="1" ht="14.5" x14ac:dyDescent="0.35">
      <c r="E44" s="174"/>
      <c r="F44" s="175"/>
      <c r="G44" s="176"/>
    </row>
    <row r="45" spans="1:7" customFormat="1" ht="14.5" x14ac:dyDescent="0.35">
      <c r="E45" s="174"/>
      <c r="F45" s="175"/>
      <c r="G45" s="176"/>
    </row>
    <row r="46" spans="1:7" customFormat="1" ht="14.5" x14ac:dyDescent="0.35">
      <c r="E46" s="174"/>
      <c r="F46" s="175"/>
      <c r="G46" s="176"/>
    </row>
    <row r="47" spans="1:7" customFormat="1" ht="15" thickBot="1" x14ac:dyDescent="0.4">
      <c r="E47" s="177"/>
      <c r="F47" s="178"/>
      <c r="G47" s="179"/>
    </row>
    <row r="48" spans="1:7" customFormat="1" ht="14.5" x14ac:dyDescent="0.35"/>
    <row r="49" ht="14.5" customHeight="1" x14ac:dyDescent="0.35"/>
  </sheetData>
  <mergeCells count="9">
    <mergeCell ref="E42:G47"/>
    <mergeCell ref="B7:B8"/>
    <mergeCell ref="C7:D7"/>
    <mergeCell ref="B12:B13"/>
    <mergeCell ref="C12:D12"/>
    <mergeCell ref="B31:B32"/>
    <mergeCell ref="C31:D31"/>
    <mergeCell ref="C17:D17"/>
    <mergeCell ref="C22:D22"/>
  </mergeCells>
  <printOptions horizontalCentered="1" verticalCentered="1"/>
  <pageMargins left="0.74803149606299213" right="0.74803149606299213" top="0.98425196850393704" bottom="0.98425196850393704" header="0" footer="0"/>
  <pageSetup paperSize="8"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I Mediciones</vt:lpstr>
      <vt:lpstr>ANEXO II ModeloPresOfertas</vt:lpstr>
      <vt:lpstr>'ANEXO I Mediciones'!Área_de_impresión</vt:lpstr>
      <vt:lpstr>'ANEXO II ModeloPresOfertas'!Área_de_impresión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dencinar</dc:creator>
  <cp:keywords/>
  <dc:description/>
  <cp:lastModifiedBy>Rosende Amor, Juan</cp:lastModifiedBy>
  <cp:revision/>
  <cp:lastPrinted>2022-06-01T16:32:44Z</cp:lastPrinted>
  <dcterms:created xsi:type="dcterms:W3CDTF">2015-04-27T14:21:31Z</dcterms:created>
  <dcterms:modified xsi:type="dcterms:W3CDTF">2022-06-16T15:45:00Z</dcterms:modified>
  <cp:category/>
  <cp:contentStatus/>
</cp:coreProperties>
</file>